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1"/>
  </bookViews>
  <sheets>
    <sheet name="CONPES 2017" sheetId="1" r:id="rId1"/>
    <sheet name="MPIO 2017" sheetId="2" r:id="rId2"/>
    <sheet name="MPIO 2016" sheetId="3" r:id="rId3"/>
  </sheets>
  <definedNames/>
  <calcPr fullCalcOnLoad="1"/>
</workbook>
</file>

<file path=xl/sharedStrings.xml><?xml version="1.0" encoding="utf-8"?>
<sst xmlns="http://schemas.openxmlformats.org/spreadsheetml/2006/main" count="167" uniqueCount="94">
  <si>
    <t>CERTIFICACION</t>
  </si>
  <si>
    <t>FECHA</t>
  </si>
  <si>
    <t>CDP</t>
  </si>
  <si>
    <t xml:space="preserve">FECHA </t>
  </si>
  <si>
    <t>CRP</t>
  </si>
  <si>
    <t>RUBRO PESUPEUSTAL</t>
  </si>
  <si>
    <t>SEDE</t>
  </si>
  <si>
    <t>VALOR POR SEDE</t>
  </si>
  <si>
    <t>BENEFICIARIO DEL PAGO</t>
  </si>
  <si>
    <t>NIT O CC</t>
  </si>
  <si>
    <t>FACTURA U OTRO DOCUMENTO</t>
  </si>
  <si>
    <t>CONCEPTO</t>
  </si>
  <si>
    <t>PROCEDENCIA DE LOS RECURSOS PAGADOS</t>
  </si>
  <si>
    <t>VR RECURSOS MEN</t>
  </si>
  <si>
    <t>VR RECURSOS GRATUIDAD MUNICIPIO</t>
  </si>
  <si>
    <t>VR RECURSOS PROPIOS INSTITUCIÓN</t>
  </si>
  <si>
    <t>TOTAL RECURSOS EJECUTADOS</t>
  </si>
  <si>
    <t>INGRESOS POR TRANSFERENCIAS</t>
  </si>
  <si>
    <t>RECURSOS EJECUTADOS</t>
  </si>
  <si>
    <t>RECURSOS POR EJECUTAR</t>
  </si>
  <si>
    <t>SUMAS IGUALES</t>
  </si>
  <si>
    <t>TOTAL RECURSOS INVERTIDOS</t>
  </si>
  <si>
    <t>RECRUSOS PROPIOS DE LA INSTITUCIÓN</t>
  </si>
  <si>
    <t>TOTAL RECURSOS INVERTIDOS GRATUIDAD</t>
  </si>
  <si>
    <t>INSTITUCIÓN EDUCATIVA ANTONIO NARIÑO COELLO COCORA</t>
  </si>
  <si>
    <t>IBAGUÉ, MARZO 31 DE 2017</t>
  </si>
  <si>
    <t>JOSE EDUARDO BAQUERO JARAMILLO , En calidad de rector de la INSTITUCIÓN EDUCATIVA ANTONIO NARIÑO COELLO COCORA, identificado con el NIT No. 809002779-2, CERTIFICO que los recursos recibidos por concepto de GRATUIDAD EDUCATIVA SISTEMA GENERAL DE PARTICIPACIONES, asignados mediante resolucion 02373 del 21 de febrero de 2017, los gastos fueron ejecutados conforme a la normatividad vigente en materia presupuestal y demas normas afines vigentes.</t>
  </si>
  <si>
    <t>INGRESOS POR CONCEPTO DE RECURSOS PROCEDENTES DE GRATUIDAD EDUCATIVA SISTEMA GENERAL DE PARTICIPACIONES</t>
  </si>
  <si>
    <t>JOSÉ EDUARDO BAQUERO</t>
  </si>
  <si>
    <t>Ordenador del Gasto</t>
  </si>
  <si>
    <t>Auxiliar Administrativo Pagadora de la Institución</t>
  </si>
  <si>
    <t>Elaboro</t>
  </si>
  <si>
    <t>WRB</t>
  </si>
  <si>
    <t>Reviso</t>
  </si>
  <si>
    <t>RG</t>
  </si>
  <si>
    <t>BALANCE DE RECURSOS POR GRATUIDAD EDUCATIVA SISTEMA GENERAL DE PARTICIPACIONES</t>
  </si>
  <si>
    <t>JOSE EDUARDO BAQUERO JARAMILLO , En calidad de rector de la INSTITUCIÓN EDUCATIVA ANTONIO NARIÑO COELLO COCORA, identificado con el NIT No. 809002779-2, CERTIFICO que los recursos recibidos por concepto de GRATUIDAD EDUCATIVA TERRITORIAL, asignados mediante RESOLUCION MUNICIPAL 0312 de febrero 09 de 2017, los gastos fueron ejecutados conforme a la normatividad vigente en materia presupuestal y demas normas afines vigentes.</t>
  </si>
  <si>
    <t>INGRESOS POR CONCEPTO DE RECURSOS PROCEDENTES DE GRATUIDAD EDUCATIVA TERRITORIAL</t>
  </si>
  <si>
    <t>BALANCE DE RECURSOS POR GRATUIDAD EDUCATIVA TERRITORIAL</t>
  </si>
  <si>
    <t>PORCENTAJE DE APLICACIÓN</t>
  </si>
  <si>
    <t>VALOR ASIGNADO</t>
  </si>
  <si>
    <t>PORCENTAJE ADJUDICADO</t>
  </si>
  <si>
    <t>VALOR EJECUTADO</t>
  </si>
  <si>
    <t>TOTALES</t>
  </si>
  <si>
    <t>SEDE 1 ANTONIO NARIÑO</t>
  </si>
  <si>
    <t>SEDE 10 SAN CRISTOBAL ALTO</t>
  </si>
  <si>
    <t>SEDE 11 SANTA BARBARA</t>
  </si>
  <si>
    <t>SEDE 2 HONDURAS</t>
  </si>
  <si>
    <t>SEDE 3 SAN CRISTOBAL BAJO</t>
  </si>
  <si>
    <t>SEDE 4 PERICO</t>
  </si>
  <si>
    <t>SEDE 5 SANTA ANA</t>
  </si>
  <si>
    <t>SEDE 6 LA LOMA</t>
  </si>
  <si>
    <t>SEDE 7 LA LINDA</t>
  </si>
  <si>
    <t>SEDE 9 LA CIMA</t>
  </si>
  <si>
    <t>SEDE 8 SAN ISIDRO</t>
  </si>
  <si>
    <t>INGRESOS POR CONCEPTO DE RECURSOS PROCEDENTES DE GRATUIDAD MUNICIPAL</t>
  </si>
  <si>
    <t>032107</t>
  </si>
  <si>
    <t xml:space="preserve">EDUARDO HUEPA PENAGOS </t>
  </si>
  <si>
    <t>1110516542</t>
  </si>
  <si>
    <t>CTO 010</t>
  </si>
  <si>
    <t>MANTENIMIENTO DE LA PLANTA FISICA CONSISTENTE EN MANO DE OBRA (PINTURA) SEDE LA CIMA, SANTA ANA, SANTA BARBARA</t>
  </si>
  <si>
    <t>032010</t>
  </si>
  <si>
    <t>ELSA LILIAN VILLEGAS</t>
  </si>
  <si>
    <t>65775867</t>
  </si>
  <si>
    <t>CTO 004</t>
  </si>
  <si>
    <t>SISTEMATIZACION DE ARCHIVOS Y CREACION PAGINAS WEB</t>
  </si>
  <si>
    <t>BALANCE DE RECURSOS POR GRATUIDAD MUNICIPAL</t>
  </si>
  <si>
    <t>032103</t>
  </si>
  <si>
    <t>MARIBEL PAULINI GUZMAN RODRIGUEZ</t>
  </si>
  <si>
    <t>28556371</t>
  </si>
  <si>
    <t>CTO 003 2016</t>
  </si>
  <si>
    <t>SUMINISTRO DE MATERIALES Y EQUIPOS PARA LA  IMPLEMENTACION DE LA SALA DE DEPORTES -  GIMNASIO ($ 8,000,000)</t>
  </si>
  <si>
    <t>032110</t>
  </si>
  <si>
    <t>SEGUROS DEL ESTADO SA</t>
  </si>
  <si>
    <t>860.009.174-4</t>
  </si>
  <si>
    <t>POLIZAS DE LA INSTITUCION</t>
  </si>
  <si>
    <t>032106</t>
  </si>
  <si>
    <t>BEATRIZ HELENA SARRIA</t>
  </si>
  <si>
    <t>25291071</t>
  </si>
  <si>
    <t>CTO 006</t>
  </si>
  <si>
    <t>SUMINISTRO DE ELEMENTOS DE CONSUMO</t>
  </si>
  <si>
    <t xml:space="preserve">MARTHA ESPERANZA HUEPA </t>
  </si>
  <si>
    <t>65740673</t>
  </si>
  <si>
    <t>CTO 007</t>
  </si>
  <si>
    <t>SUMINISTRO DE IMPRESORA MULTIFUNCIONAL PARA LA INSTITUCION EDUCATIVA</t>
  </si>
  <si>
    <t>032109</t>
  </si>
  <si>
    <t xml:space="preserve">JESUS ANDRES PELAEZ MORALES </t>
  </si>
  <si>
    <t>93238746</t>
  </si>
  <si>
    <t>CTO 009</t>
  </si>
  <si>
    <t>SUMINISTRO DE KID DE GRADO</t>
  </si>
  <si>
    <t>INGRESOS POR TRANSFERENCIAS PRIMER GIRO</t>
  </si>
  <si>
    <t>INGRESOS POR TRANSFERENCIAS SEGUNDO GIRO</t>
  </si>
  <si>
    <t>INGRESOS POR TRANSFERENCIAS TERCER GIRO</t>
  </si>
  <si>
    <t>JOSE EDUARDO BAQUERO JARAMILLO , En calidad de rector de la INSTITUCIÓN EDUCATIVA ANTONIO NARIÑO COELLO COCORA, identificado con el NIT No. 809002779-2, CERTIFICO que los recursos recibidos por concepto de GRATUIDAD, asignados mediante resolucion 1000 - 0021 del 15 de febrero de 2016, los gastos fueron ejecutados conforme a la normatividad vigente en materia presupuestal y demas normas afines vigentes. A continuacion relaciono la forma en que se realizó la ejecucion la cuel fue cancelada parcialmente a marzo 31 de 2017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</si>
</sst>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dd/mm/yy;@"/>
    <numFmt numFmtId="188" formatCode="_ &quot;$&quot;\ * #,##0.0_ ;_ &quot;$&quot;\ * \-#,##0.0_ ;_ &quot;$&quot;\ * &quot;-&quot;??_ ;_ @_ "/>
    <numFmt numFmtId="189" formatCode="_ &quot;$&quot;\ * #,##0_ ;_ &quot;$&quot;\ * \-#,##0_ ;_ &quot;$&quot;\ * &quot;-&quot;??_ ;_ @_ "/>
    <numFmt numFmtId="190" formatCode="d/mm/yyyy;@"/>
    <numFmt numFmtId="191" formatCode="[$-240A]hh:mm:ss\ AM/PM"/>
    <numFmt numFmtId="192" formatCode="_(&quot;$&quot;\ * #,##0_);_(&quot;$&quot;\ * \(#,##0\);_(&quot;$&quot;\ 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_ * #,##0.00_ ;_ * \-#,##0.00_ ;_ * \-??_ ;_ @_ "/>
    <numFmt numFmtId="199" formatCode="_ * #,##0_ ;_ * \-#,##0_ ;_ * \-??_ ;_ @_ 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 * #,##0.0_ ;_ * \-#,##0.0_ ;_ * &quot;-&quot;??_ ;_ @_ "/>
    <numFmt numFmtId="205" formatCode="_ * #,##0_ ;_ * \-#,##0_ ;_ * &quot;-&quot;??_ ;_ @_ "/>
    <numFmt numFmtId="206" formatCode="[$-C0A]d\-mmm\-yy;@"/>
    <numFmt numFmtId="207" formatCode="[$-240A]h:mm:ss\ AM/PM"/>
    <numFmt numFmtId="208" formatCode="_(&quot;$ &quot;* #,##0.00_);_(&quot;$ &quot;* \(#,##0.00\);_(&quot;$ &quot;* \-??_);_(@_)"/>
    <numFmt numFmtId="209" formatCode="_(&quot;$ &quot;* #,##0_);_(&quot;$ &quot;* \(#,##0\);_(&quot;$ &quot;* \-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0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10" xfId="0" applyFill="1" applyBorder="1" applyAlignment="1">
      <alignment vertical="top" wrapText="1" readingOrder="1"/>
    </xf>
    <xf numFmtId="189" fontId="0" fillId="0" borderId="10" xfId="54" applyNumberFormat="1" applyFont="1" applyFill="1" applyBorder="1" applyAlignment="1">
      <alignment vertical="top" wrapText="1" readingOrder="1"/>
    </xf>
    <xf numFmtId="189" fontId="0" fillId="0" borderId="0" xfId="0" applyNumberFormat="1" applyFill="1" applyAlignment="1">
      <alignment vertical="top" wrapText="1" readingOrder="1"/>
    </xf>
    <xf numFmtId="0" fontId="0" fillId="0" borderId="0" xfId="0" applyFill="1" applyAlignment="1">
      <alignment vertical="top" wrapText="1" readingOrder="1"/>
    </xf>
    <xf numFmtId="189" fontId="0" fillId="0" borderId="0" xfId="54" applyNumberFormat="1" applyFont="1" applyFill="1" applyAlignment="1">
      <alignment vertical="top" wrapText="1" readingOrder="1"/>
    </xf>
    <xf numFmtId="0" fontId="0" fillId="0" borderId="11" xfId="0" applyFill="1" applyBorder="1" applyAlignment="1">
      <alignment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vertical="top" wrapText="1" readingOrder="1"/>
    </xf>
    <xf numFmtId="187" fontId="0" fillId="0" borderId="11" xfId="0" applyNumberFormat="1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 readingOrder="1"/>
    </xf>
    <xf numFmtId="0" fontId="0" fillId="0" borderId="13" xfId="0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205" fontId="0" fillId="0" borderId="11" xfId="50" applyNumberFormat="1" applyFont="1" applyFill="1" applyBorder="1" applyAlignment="1">
      <alignment vertical="top" wrapText="1" readingOrder="1"/>
    </xf>
    <xf numFmtId="205" fontId="0" fillId="0" borderId="0" xfId="50" applyNumberFormat="1" applyFont="1" applyFill="1" applyAlignment="1">
      <alignment vertical="top" wrapText="1" readingOrder="1"/>
    </xf>
    <xf numFmtId="0" fontId="0" fillId="0" borderId="0" xfId="0" applyFill="1" applyBorder="1" applyAlignment="1">
      <alignment vertical="top" wrapText="1" readingOrder="1"/>
    </xf>
    <xf numFmtId="189" fontId="0" fillId="0" borderId="0" xfId="54" applyNumberFormat="1" applyFont="1" applyFill="1" applyBorder="1" applyAlignment="1">
      <alignment vertical="top" wrapText="1" readingOrder="1"/>
    </xf>
    <xf numFmtId="0" fontId="44" fillId="0" borderId="0" xfId="0" applyFont="1" applyFill="1" applyAlignment="1">
      <alignment vertical="top" wrapText="1" readingOrder="1"/>
    </xf>
    <xf numFmtId="49" fontId="0" fillId="0" borderId="15" xfId="0" applyNumberFormat="1" applyFont="1" applyFill="1" applyBorder="1" applyAlignment="1">
      <alignment horizontal="right" vertical="top" wrapText="1" readingOrder="1"/>
    </xf>
    <xf numFmtId="49" fontId="0" fillId="0" borderId="16" xfId="0" applyNumberFormat="1" applyFont="1" applyFill="1" applyBorder="1" applyAlignment="1">
      <alignment horizontal="right"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horizontal="right" vertical="top" wrapText="1" readingOrder="1"/>
    </xf>
    <xf numFmtId="0" fontId="0" fillId="0" borderId="18" xfId="0" applyFont="1" applyFill="1" applyBorder="1" applyAlignment="1">
      <alignment vertical="top" wrapText="1" readingOrder="1"/>
    </xf>
    <xf numFmtId="0" fontId="45" fillId="0" borderId="0" xfId="0" applyFont="1" applyFill="1" applyAlignment="1">
      <alignment vertical="top" wrapText="1" readingOrder="1"/>
    </xf>
    <xf numFmtId="0" fontId="0" fillId="0" borderId="19" xfId="0" applyFill="1" applyBorder="1" applyAlignment="1">
      <alignment vertical="top" wrapText="1" readingOrder="1"/>
    </xf>
    <xf numFmtId="209" fontId="0" fillId="0" borderId="20" xfId="54" applyNumberFormat="1" applyFont="1" applyFill="1" applyBorder="1" applyAlignment="1" applyProtection="1">
      <alignment vertical="top"/>
      <protection/>
    </xf>
    <xf numFmtId="189" fontId="0" fillId="0" borderId="19" xfId="54" applyNumberFormat="1" applyFont="1" applyFill="1" applyBorder="1" applyAlignment="1">
      <alignment vertical="top" wrapText="1" readingOrder="1"/>
    </xf>
    <xf numFmtId="0" fontId="0" fillId="0" borderId="0" xfId="0" applyFill="1" applyAlignment="1">
      <alignment vertical="top" readingOrder="1"/>
    </xf>
    <xf numFmtId="205" fontId="0" fillId="0" borderId="0" xfId="50" applyNumberFormat="1" applyFont="1" applyFill="1" applyAlignment="1">
      <alignment vertical="top" readingOrder="1"/>
    </xf>
    <xf numFmtId="0" fontId="0" fillId="0" borderId="13" xfId="0" applyFill="1" applyBorder="1" applyAlignment="1">
      <alignment horizontal="right" vertical="top" wrapText="1" readingOrder="1"/>
    </xf>
    <xf numFmtId="0" fontId="0" fillId="0" borderId="0" xfId="0" applyFill="1" applyAlignment="1">
      <alignment horizontal="right" vertical="top" readingOrder="1"/>
    </xf>
    <xf numFmtId="0" fontId="46" fillId="0" borderId="21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vertical="top" wrapText="1"/>
    </xf>
    <xf numFmtId="192" fontId="46" fillId="0" borderId="21" xfId="54" applyNumberFormat="1" applyFont="1" applyFill="1" applyBorder="1" applyAlignment="1">
      <alignment vertical="top" wrapText="1"/>
    </xf>
    <xf numFmtId="10" fontId="46" fillId="0" borderId="21" xfId="61" applyNumberFormat="1" applyFont="1" applyFill="1" applyBorder="1" applyAlignment="1">
      <alignment vertical="top" wrapText="1"/>
    </xf>
    <xf numFmtId="192" fontId="46" fillId="0" borderId="22" xfId="54" applyNumberFormat="1" applyFont="1" applyFill="1" applyBorder="1" applyAlignment="1">
      <alignment vertical="top" wrapText="1"/>
    </xf>
    <xf numFmtId="192" fontId="46" fillId="0" borderId="23" xfId="54" applyNumberFormat="1" applyFont="1" applyFill="1" applyBorder="1" applyAlignment="1">
      <alignment vertical="top" wrapText="1"/>
    </xf>
    <xf numFmtId="192" fontId="46" fillId="0" borderId="24" xfId="54" applyNumberFormat="1" applyFont="1" applyFill="1" applyBorder="1" applyAlignment="1">
      <alignment vertical="top" wrapText="1"/>
    </xf>
    <xf numFmtId="10" fontId="46" fillId="0" borderId="23" xfId="0" applyNumberFormat="1" applyFont="1" applyFill="1" applyBorder="1" applyAlignment="1">
      <alignment vertical="top" wrapText="1"/>
    </xf>
    <xf numFmtId="189" fontId="0" fillId="0" borderId="11" xfId="54" applyNumberFormat="1" applyFont="1" applyFill="1" applyBorder="1" applyAlignment="1">
      <alignment vertical="top" wrapText="1" readingOrder="1"/>
    </xf>
    <xf numFmtId="205" fontId="0" fillId="0" borderId="11" xfId="50" applyNumberFormat="1" applyFont="1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187" fontId="0" fillId="0" borderId="11" xfId="59" applyNumberFormat="1" applyFont="1" applyFill="1" applyBorder="1" applyAlignment="1">
      <alignment vertical="top" wrapText="1" readingOrder="1"/>
      <protection/>
    </xf>
    <xf numFmtId="0" fontId="0" fillId="0" borderId="11" xfId="59" applyFill="1" applyBorder="1" applyAlignment="1">
      <alignment vertical="top" wrapText="1" readingOrder="1"/>
      <protection/>
    </xf>
    <xf numFmtId="179" fontId="0" fillId="0" borderId="11" xfId="0" applyNumberFormat="1" applyFont="1" applyFill="1" applyBorder="1" applyAlignment="1">
      <alignment vertical="top" wrapText="1" readingOrder="1"/>
    </xf>
    <xf numFmtId="49" fontId="0" fillId="0" borderId="11" xfId="59" applyNumberFormat="1" applyFont="1" applyFill="1" applyBorder="1" applyAlignment="1">
      <alignment vertical="top" wrapText="1" readingOrder="1"/>
      <protection/>
    </xf>
    <xf numFmtId="0" fontId="0" fillId="0" borderId="11" xfId="59" applyFont="1" applyFill="1" applyBorder="1" applyAlignment="1">
      <alignment vertical="top" wrapText="1" readingOrder="1"/>
      <protection/>
    </xf>
    <xf numFmtId="49" fontId="0" fillId="0" borderId="15" xfId="59" applyNumberFormat="1" applyFont="1" applyFill="1" applyBorder="1" applyAlignment="1">
      <alignment horizontal="right" vertical="top" wrapText="1" readingOrder="1"/>
      <protection/>
    </xf>
    <xf numFmtId="49" fontId="0" fillId="0" borderId="18" xfId="0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horizontal="right" vertical="top" wrapText="1" readingOrder="1"/>
    </xf>
    <xf numFmtId="0" fontId="0" fillId="0" borderId="12" xfId="59" applyFont="1" applyFill="1" applyBorder="1" applyAlignment="1">
      <alignment vertical="top" wrapText="1"/>
      <protection/>
    </xf>
    <xf numFmtId="0" fontId="0" fillId="0" borderId="18" xfId="0" applyFont="1" applyFill="1" applyBorder="1" applyAlignment="1">
      <alignment vertical="top" wrapText="1"/>
    </xf>
    <xf numFmtId="0" fontId="0" fillId="0" borderId="17" xfId="59" applyFont="1" applyFill="1" applyBorder="1" applyAlignment="1">
      <alignment vertical="top" wrapText="1" readingOrder="1"/>
      <protection/>
    </xf>
    <xf numFmtId="189" fontId="0" fillId="0" borderId="19" xfId="54" applyNumberFormat="1" applyFont="1" applyFill="1" applyBorder="1" applyAlignment="1">
      <alignment vertical="top" wrapText="1" readingOrder="1"/>
    </xf>
    <xf numFmtId="189" fontId="0" fillId="0" borderId="20" xfId="54" applyNumberFormat="1" applyFont="1" applyFill="1" applyBorder="1" applyAlignment="1">
      <alignment vertical="top" wrapText="1" readingOrder="1"/>
    </xf>
    <xf numFmtId="209" fontId="0" fillId="0" borderId="15" xfId="54" applyNumberFormat="1" applyFont="1" applyFill="1" applyBorder="1" applyAlignment="1" applyProtection="1">
      <alignment vertical="top"/>
      <protection/>
    </xf>
    <xf numFmtId="0" fontId="0" fillId="0" borderId="25" xfId="0" applyFill="1" applyBorder="1" applyAlignment="1">
      <alignment horizontal="left" vertical="top" wrapText="1" readingOrder="1"/>
    </xf>
    <xf numFmtId="0" fontId="0" fillId="0" borderId="26" xfId="0" applyFill="1" applyBorder="1" applyAlignment="1">
      <alignment horizontal="left" vertical="top" wrapText="1" readingOrder="1"/>
    </xf>
    <xf numFmtId="189" fontId="0" fillId="0" borderId="26" xfId="54" applyNumberFormat="1" applyFont="1" applyFill="1" applyBorder="1" applyAlignment="1">
      <alignment horizontal="right" vertical="top" wrapText="1" readingOrder="1"/>
    </xf>
    <xf numFmtId="189" fontId="0" fillId="0" borderId="27" xfId="54" applyNumberFormat="1" applyFont="1" applyFill="1" applyBorder="1" applyAlignment="1">
      <alignment horizontal="right" vertical="top" wrapText="1" readingOrder="1"/>
    </xf>
    <xf numFmtId="0" fontId="0" fillId="0" borderId="28" xfId="0" applyFill="1" applyBorder="1" applyAlignment="1">
      <alignment horizontal="left" vertical="top" wrapText="1" readingOrder="1"/>
    </xf>
    <xf numFmtId="0" fontId="0" fillId="0" borderId="23" xfId="0" applyFill="1" applyBorder="1" applyAlignment="1">
      <alignment horizontal="left" vertical="top" wrapText="1" readingOrder="1"/>
    </xf>
    <xf numFmtId="189" fontId="0" fillId="0" borderId="23" xfId="54" applyNumberFormat="1" applyFont="1" applyFill="1" applyBorder="1" applyAlignment="1">
      <alignment horizontal="right" vertical="top" wrapText="1" readingOrder="1"/>
    </xf>
    <xf numFmtId="189" fontId="0" fillId="0" borderId="23" xfId="54" applyNumberFormat="1" applyFont="1" applyFill="1" applyBorder="1" applyAlignment="1">
      <alignment horizontal="center" vertical="top" wrapText="1" readingOrder="1"/>
    </xf>
    <xf numFmtId="189" fontId="0" fillId="0" borderId="24" xfId="54" applyNumberFormat="1" applyFon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21" xfId="0" applyFill="1" applyBorder="1" applyAlignment="1">
      <alignment horizontal="left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189" fontId="0" fillId="0" borderId="21" xfId="54" applyNumberFormat="1" applyFont="1" applyFill="1" applyBorder="1" applyAlignment="1">
      <alignment horizontal="center" vertical="top" wrapText="1" readingOrder="1"/>
    </xf>
    <xf numFmtId="189" fontId="0" fillId="0" borderId="22" xfId="54" applyNumberFormat="1" applyFont="1" applyFill="1" applyBorder="1" applyAlignment="1">
      <alignment horizontal="center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0" fontId="0" fillId="0" borderId="30" xfId="0" applyFill="1" applyBorder="1" applyAlignment="1">
      <alignment vertical="top" wrapText="1" readingOrder="1"/>
    </xf>
    <xf numFmtId="0" fontId="0" fillId="0" borderId="31" xfId="0" applyFill="1" applyBorder="1" applyAlignment="1">
      <alignment vertical="top" wrapText="1" readingOrder="1"/>
    </xf>
    <xf numFmtId="0" fontId="0" fillId="0" borderId="32" xfId="0" applyFill="1" applyBorder="1" applyAlignment="1">
      <alignment vertical="top" wrapText="1" readingOrder="1"/>
    </xf>
    <xf numFmtId="0" fontId="0" fillId="0" borderId="33" xfId="0" applyFill="1" applyBorder="1" applyAlignment="1">
      <alignment horizontal="left" vertical="top" wrapText="1" readingOrder="1"/>
    </xf>
    <xf numFmtId="0" fontId="0" fillId="0" borderId="34" xfId="0" applyFill="1" applyBorder="1" applyAlignment="1">
      <alignment horizontal="left" vertical="top" wrapText="1" readingOrder="1"/>
    </xf>
    <xf numFmtId="189" fontId="0" fillId="0" borderId="34" xfId="54" applyNumberFormat="1" applyFont="1" applyFill="1" applyBorder="1" applyAlignment="1">
      <alignment horizontal="center" vertical="top" wrapText="1" readingOrder="1"/>
    </xf>
    <xf numFmtId="189" fontId="0" fillId="0" borderId="34" xfId="54" applyNumberFormat="1" applyFont="1" applyFill="1" applyBorder="1" applyAlignment="1">
      <alignment horizontal="right" vertical="top" wrapText="1" readingOrder="1"/>
    </xf>
    <xf numFmtId="189" fontId="0" fillId="0" borderId="35" xfId="54" applyNumberFormat="1" applyFont="1" applyFill="1" applyBorder="1" applyAlignment="1">
      <alignment horizontal="right" vertical="top" wrapText="1" readingOrder="1"/>
    </xf>
    <xf numFmtId="0" fontId="0" fillId="0" borderId="0" xfId="0" applyFill="1" applyAlignment="1">
      <alignment horizontal="center" vertical="top" wrapText="1" readingOrder="1"/>
    </xf>
    <xf numFmtId="189" fontId="0" fillId="0" borderId="34" xfId="54" applyNumberFormat="1" applyFont="1" applyFill="1" applyBorder="1" applyAlignment="1">
      <alignment horizontal="right" vertical="top" wrapText="1" readingOrder="1"/>
    </xf>
    <xf numFmtId="189" fontId="0" fillId="0" borderId="35" xfId="54" applyNumberFormat="1" applyFont="1" applyFill="1" applyBorder="1" applyAlignment="1">
      <alignment horizontal="right" vertical="top" wrapText="1" readingOrder="1"/>
    </xf>
    <xf numFmtId="205" fontId="0" fillId="0" borderId="36" xfId="50" applyNumberFormat="1" applyFont="1" applyFill="1" applyBorder="1" applyAlignment="1">
      <alignment vertical="top" wrapText="1" readingOrder="1"/>
    </xf>
    <xf numFmtId="205" fontId="0" fillId="0" borderId="37" xfId="50" applyNumberFormat="1" applyFont="1" applyFill="1" applyBorder="1" applyAlignment="1">
      <alignment vertical="top" wrapText="1" readingOrder="1"/>
    </xf>
    <xf numFmtId="0" fontId="0" fillId="0" borderId="36" xfId="0" applyFill="1" applyBorder="1" applyAlignment="1">
      <alignment vertical="top" wrapText="1" readingOrder="1"/>
    </xf>
    <xf numFmtId="0" fontId="0" fillId="0" borderId="37" xfId="0" applyFill="1" applyBorder="1" applyAlignment="1">
      <alignment vertical="top" wrapText="1" readingOrder="1"/>
    </xf>
    <xf numFmtId="0" fontId="0" fillId="0" borderId="25" xfId="0" applyFill="1" applyBorder="1" applyAlignment="1">
      <alignment horizontal="center" vertical="top" wrapText="1" readingOrder="1"/>
    </xf>
    <xf numFmtId="0" fontId="0" fillId="0" borderId="26" xfId="0" applyFill="1" applyBorder="1" applyAlignment="1">
      <alignment horizontal="center" vertical="top" wrapText="1" readingOrder="1"/>
    </xf>
    <xf numFmtId="0" fontId="0" fillId="0" borderId="27" xfId="0" applyFill="1" applyBorder="1" applyAlignment="1">
      <alignment horizontal="center" vertical="top" wrapText="1" readingOrder="1"/>
    </xf>
    <xf numFmtId="0" fontId="0" fillId="0" borderId="0" xfId="0" applyFont="1" applyFill="1" applyAlignment="1">
      <alignment horizontal="right" vertical="top" wrapText="1" readingOrder="1"/>
    </xf>
    <xf numFmtId="0" fontId="0" fillId="0" borderId="0" xfId="0" applyFill="1" applyAlignment="1">
      <alignment horizontal="right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0" fontId="0" fillId="0" borderId="0" xfId="0" applyFill="1" applyAlignment="1">
      <alignment horizontal="left" vertical="top" wrapText="1" readingOrder="1"/>
    </xf>
    <xf numFmtId="0" fontId="0" fillId="0" borderId="13" xfId="0" applyFill="1" applyBorder="1" applyAlignment="1">
      <alignment horizontal="left" vertical="top" wrapText="1" readingOrder="1"/>
    </xf>
    <xf numFmtId="189" fontId="0" fillId="0" borderId="13" xfId="54" applyNumberFormat="1" applyFont="1" applyFill="1" applyBorder="1" applyAlignment="1">
      <alignment horizontal="center" vertical="top" wrapText="1" readingOrder="1"/>
    </xf>
    <xf numFmtId="0" fontId="46" fillId="0" borderId="29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46" fillId="0" borderId="28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horizontal="left" vertical="top" wrapText="1"/>
    </xf>
    <xf numFmtId="0" fontId="46" fillId="0" borderId="33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vertical="top" wrapText="1"/>
    </xf>
    <xf numFmtId="0" fontId="46" fillId="0" borderId="35" xfId="0" applyFont="1" applyFill="1" applyBorder="1" applyAlignment="1">
      <alignment horizontal="center" vertical="top" wrapText="1"/>
    </xf>
    <xf numFmtId="189" fontId="0" fillId="0" borderId="21" xfId="54" applyNumberFormat="1" applyFont="1" applyFill="1" applyBorder="1" applyAlignment="1">
      <alignment horizontal="right" vertical="top" wrapText="1" readingOrder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3">
      <selection activeCell="E16" sqref="E16:F16"/>
    </sheetView>
  </sheetViews>
  <sheetFormatPr defaultColWidth="11.421875" defaultRowHeight="12.75"/>
  <cols>
    <col min="1" max="2" width="8.8515625" style="4" customWidth="1"/>
    <col min="3" max="4" width="6.7109375" style="4" customWidth="1"/>
    <col min="5" max="5" width="8.7109375" style="4" customWidth="1"/>
    <col min="6" max="6" width="4.8515625" style="4" customWidth="1"/>
    <col min="7" max="7" width="8.8515625" style="18" customWidth="1"/>
    <col min="8" max="8" width="14.7109375" style="4" customWidth="1"/>
    <col min="9" max="9" width="5.7109375" style="4" customWidth="1"/>
    <col min="10" max="10" width="11.8515625" style="4" customWidth="1"/>
    <col min="11" max="11" width="3.7109375" style="4" customWidth="1"/>
    <col min="12" max="12" width="11.7109375" style="4" customWidth="1"/>
    <col min="13" max="13" width="15.7109375" style="4" customWidth="1"/>
    <col min="14" max="14" width="15.8515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93" t="s">
        <v>25</v>
      </c>
      <c r="M1" s="94"/>
      <c r="N1" s="94"/>
      <c r="O1" s="27"/>
    </row>
    <row r="2" spans="1:15" ht="12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7"/>
    </row>
    <row r="3" spans="1:15" ht="53.25" customHeight="1">
      <c r="A3" s="95" t="s">
        <v>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7"/>
    </row>
    <row r="5" spans="1:14" ht="27" customHeight="1" thickBot="1">
      <c r="A5" s="97" t="s">
        <v>27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>
        <v>19099767</v>
      </c>
      <c r="M5" s="98"/>
      <c r="N5" s="98"/>
    </row>
    <row r="6" spans="1:14" ht="13.5" thickBot="1">
      <c r="A6" s="88" t="s">
        <v>1</v>
      </c>
      <c r="B6" s="88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86" t="s">
        <v>7</v>
      </c>
      <c r="H6" s="88" t="s">
        <v>8</v>
      </c>
      <c r="I6" s="88" t="s">
        <v>9</v>
      </c>
      <c r="J6" s="88" t="s">
        <v>10</v>
      </c>
      <c r="K6" s="88" t="s">
        <v>11</v>
      </c>
      <c r="L6" s="90" t="s">
        <v>12</v>
      </c>
      <c r="M6" s="91"/>
      <c r="N6" s="92"/>
    </row>
    <row r="7" spans="1:14" ht="39" customHeight="1" thickBot="1">
      <c r="A7" s="89"/>
      <c r="B7" s="89"/>
      <c r="C7" s="89"/>
      <c r="D7" s="89"/>
      <c r="E7" s="89"/>
      <c r="F7" s="89"/>
      <c r="G7" s="87"/>
      <c r="H7" s="89"/>
      <c r="I7" s="89"/>
      <c r="J7" s="89"/>
      <c r="K7" s="89"/>
      <c r="L7" s="1" t="s">
        <v>13</v>
      </c>
      <c r="M7" s="1" t="s">
        <v>14</v>
      </c>
      <c r="N7" s="1" t="s">
        <v>15</v>
      </c>
    </row>
    <row r="8" spans="1:15" ht="12.75">
      <c r="A8" s="11"/>
      <c r="B8" s="6"/>
      <c r="C8" s="11"/>
      <c r="D8" s="6"/>
      <c r="E8" s="22"/>
      <c r="F8" s="13"/>
      <c r="G8" s="8"/>
      <c r="H8" s="12"/>
      <c r="I8" s="10"/>
      <c r="J8" s="7"/>
      <c r="K8" s="24"/>
      <c r="L8" s="28"/>
      <c r="M8" s="29"/>
      <c r="N8" s="30"/>
      <c r="O8" s="21"/>
    </row>
    <row r="9" spans="1:15" ht="12.75">
      <c r="A9" s="11"/>
      <c r="B9" s="6"/>
      <c r="C9" s="11"/>
      <c r="D9" s="6"/>
      <c r="E9" s="22"/>
      <c r="F9" s="13"/>
      <c r="G9" s="8"/>
      <c r="H9" s="12"/>
      <c r="I9" s="10"/>
      <c r="J9" s="7"/>
      <c r="K9" s="26"/>
      <c r="L9" s="6"/>
      <c r="M9" s="8"/>
      <c r="N9" s="9"/>
      <c r="O9" s="21"/>
    </row>
    <row r="10" spans="1:15" ht="13.5" thickBot="1">
      <c r="A10" s="11"/>
      <c r="B10" s="6"/>
      <c r="C10" s="11"/>
      <c r="D10" s="6"/>
      <c r="E10" s="23"/>
      <c r="F10" s="13"/>
      <c r="G10" s="17"/>
      <c r="H10" s="12"/>
      <c r="I10" s="23"/>
      <c r="J10" s="7"/>
      <c r="K10" s="13"/>
      <c r="L10" s="6"/>
      <c r="M10" s="16"/>
      <c r="N10" s="15"/>
      <c r="O10" s="21" t="e">
        <f>#REF!/L5</f>
        <v>#REF!</v>
      </c>
    </row>
    <row r="11" spans="1:14" ht="13.5" thickBot="1">
      <c r="A11" s="75" t="s">
        <v>16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  <c r="L11" s="2">
        <f>SUM(L8:L10)</f>
        <v>0</v>
      </c>
      <c r="M11" s="2">
        <f>SUM(M8:M10)</f>
        <v>0</v>
      </c>
      <c r="N11" s="2">
        <f>SUM(N8:N10)</f>
        <v>0</v>
      </c>
    </row>
    <row r="12" ht="12.75">
      <c r="L12" s="3"/>
    </row>
    <row r="13" spans="1:14" ht="12.75">
      <c r="A13" s="83" t="s">
        <v>35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ht="13.5" thickBot="1"/>
    <row r="15" spans="1:14" ht="26.25" customHeight="1">
      <c r="A15" s="78" t="s">
        <v>17</v>
      </c>
      <c r="B15" s="79"/>
      <c r="C15" s="80"/>
      <c r="D15" s="80"/>
      <c r="E15" s="81">
        <f>L5</f>
        <v>19099767</v>
      </c>
      <c r="F15" s="82"/>
      <c r="H15" s="78" t="s">
        <v>21</v>
      </c>
      <c r="I15" s="79"/>
      <c r="J15" s="80"/>
      <c r="K15" s="80"/>
      <c r="L15" s="84">
        <f>L11+M11+N11</f>
        <v>0</v>
      </c>
      <c r="M15" s="85"/>
      <c r="N15" s="19"/>
    </row>
    <row r="16" spans="1:14" ht="40.5" customHeight="1">
      <c r="A16" s="69" t="s">
        <v>18</v>
      </c>
      <c r="B16" s="70"/>
      <c r="C16" s="71">
        <f>M11</f>
        <v>0</v>
      </c>
      <c r="D16" s="71"/>
      <c r="E16" s="72"/>
      <c r="F16" s="73"/>
      <c r="H16" s="69" t="s">
        <v>22</v>
      </c>
      <c r="I16" s="70"/>
      <c r="J16" s="74">
        <f>N11</f>
        <v>0</v>
      </c>
      <c r="K16" s="74"/>
      <c r="L16" s="72"/>
      <c r="M16" s="73"/>
      <c r="N16" s="20"/>
    </row>
    <row r="17" spans="1:14" ht="38.25" customHeight="1" thickBot="1">
      <c r="A17" s="64" t="s">
        <v>19</v>
      </c>
      <c r="B17" s="65"/>
      <c r="C17" s="66">
        <f>E15-C16</f>
        <v>19099767</v>
      </c>
      <c r="D17" s="66"/>
      <c r="E17" s="67"/>
      <c r="F17" s="68"/>
      <c r="H17" s="64" t="s">
        <v>23</v>
      </c>
      <c r="I17" s="65"/>
      <c r="J17" s="66">
        <f>L11+M11</f>
        <v>0</v>
      </c>
      <c r="K17" s="66"/>
      <c r="L17" s="67"/>
      <c r="M17" s="68"/>
      <c r="N17" s="20"/>
    </row>
    <row r="18" spans="3:14" ht="13.5" thickBot="1">
      <c r="C18" s="5"/>
      <c r="D18" s="5"/>
      <c r="E18" s="5"/>
      <c r="F18" s="5"/>
      <c r="H18" s="19"/>
      <c r="I18" s="19"/>
      <c r="J18" s="20"/>
      <c r="K18" s="20"/>
      <c r="L18" s="20"/>
      <c r="M18" s="20"/>
      <c r="N18" s="19"/>
    </row>
    <row r="19" spans="1:14" ht="13.5" thickBot="1">
      <c r="A19" s="60" t="s">
        <v>20</v>
      </c>
      <c r="B19" s="61"/>
      <c r="C19" s="62">
        <f>SUM(C15:D17)</f>
        <v>19099767</v>
      </c>
      <c r="D19" s="62"/>
      <c r="E19" s="62">
        <f>SUM(E15:F17)</f>
        <v>19099767</v>
      </c>
      <c r="F19" s="63"/>
      <c r="H19" s="60" t="s">
        <v>20</v>
      </c>
      <c r="I19" s="61"/>
      <c r="J19" s="62">
        <f>SUM(J15:K17)</f>
        <v>0</v>
      </c>
      <c r="K19" s="62"/>
      <c r="L19" s="62">
        <f>SUM(L15:M17)</f>
        <v>0</v>
      </c>
      <c r="M19" s="63"/>
      <c r="N19" s="25"/>
    </row>
    <row r="24" spans="1:14" ht="13.5" thickBot="1">
      <c r="A24" s="14"/>
      <c r="B24" s="14"/>
      <c r="C24" s="14"/>
      <c r="D24" s="14"/>
      <c r="L24" s="14"/>
      <c r="M24" s="14"/>
      <c r="N24" s="33"/>
    </row>
    <row r="25" spans="1:14" s="31" customFormat="1" ht="12.75">
      <c r="A25" s="31" t="s">
        <v>28</v>
      </c>
      <c r="G25" s="32"/>
      <c r="N25" s="34"/>
    </row>
    <row r="26" spans="1:14" s="31" customFormat="1" ht="12.75">
      <c r="A26" s="31" t="s">
        <v>29</v>
      </c>
      <c r="G26" s="32"/>
      <c r="N26" s="34" t="s">
        <v>30</v>
      </c>
    </row>
    <row r="28" spans="1:7" s="31" customFormat="1" ht="12.75">
      <c r="A28" s="31" t="s">
        <v>31</v>
      </c>
      <c r="B28" s="31" t="s">
        <v>32</v>
      </c>
      <c r="G28" s="32"/>
    </row>
    <row r="29" spans="1:7" s="31" customFormat="1" ht="12.75">
      <c r="A29" s="31" t="s">
        <v>33</v>
      </c>
      <c r="B29" s="31" t="s">
        <v>34</v>
      </c>
      <c r="G29" s="32"/>
    </row>
  </sheetData>
  <sheetProtection/>
  <mergeCells count="44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11:K11"/>
    <mergeCell ref="A15:B15"/>
    <mergeCell ref="C15:D15"/>
    <mergeCell ref="E15:F15"/>
    <mergeCell ref="H15:I15"/>
    <mergeCell ref="J15:K15"/>
    <mergeCell ref="A13:N13"/>
    <mergeCell ref="L15:M15"/>
    <mergeCell ref="A16:B16"/>
    <mergeCell ref="C16:D16"/>
    <mergeCell ref="E16:F16"/>
    <mergeCell ref="H16:I16"/>
    <mergeCell ref="J16:K16"/>
    <mergeCell ref="L16:M16"/>
    <mergeCell ref="A17:B17"/>
    <mergeCell ref="C17:D17"/>
    <mergeCell ref="E17:F17"/>
    <mergeCell ref="H17:I17"/>
    <mergeCell ref="J17:K17"/>
    <mergeCell ref="L17:M17"/>
    <mergeCell ref="A19:B19"/>
    <mergeCell ref="C19:D19"/>
    <mergeCell ref="E19:F19"/>
    <mergeCell ref="H19:I19"/>
    <mergeCell ref="J19:K19"/>
    <mergeCell ref="L19:M1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3" sqref="A3:N3"/>
    </sheetView>
  </sheetViews>
  <sheetFormatPr defaultColWidth="11.421875" defaultRowHeight="12.75"/>
  <cols>
    <col min="1" max="1" width="16.7109375" style="4" customWidth="1"/>
    <col min="2" max="2" width="15.8515625" style="4" customWidth="1"/>
    <col min="3" max="3" width="12.7109375" style="4" customWidth="1"/>
    <col min="4" max="4" width="13.8515625" style="4" customWidth="1"/>
    <col min="5" max="5" width="10.7109375" style="4" customWidth="1"/>
    <col min="6" max="6" width="4.7109375" style="4" customWidth="1"/>
    <col min="7" max="7" width="7.7109375" style="18" customWidth="1"/>
    <col min="8" max="8" width="22.8515625" style="4" customWidth="1"/>
    <col min="9" max="9" width="5.7109375" style="4" customWidth="1"/>
    <col min="10" max="10" width="9.7109375" style="4" customWidth="1"/>
    <col min="11" max="11" width="3.7109375" style="4" customWidth="1"/>
    <col min="12" max="12" width="10.7109375" style="4" customWidth="1"/>
    <col min="13" max="13" width="15.7109375" style="4" customWidth="1"/>
    <col min="14" max="14" width="14.8515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93" t="s">
        <v>25</v>
      </c>
      <c r="M1" s="94"/>
      <c r="N1" s="94"/>
      <c r="O1" s="27"/>
    </row>
    <row r="2" spans="1:15" ht="12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7"/>
    </row>
    <row r="3" spans="1:15" ht="42.75" customHeight="1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7"/>
    </row>
    <row r="5" spans="1:14" ht="13.5" thickBot="1">
      <c r="A5" s="97" t="s">
        <v>37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>
        <v>16145000</v>
      </c>
      <c r="M5" s="98"/>
      <c r="N5" s="98"/>
    </row>
    <row r="6" spans="1:14" ht="26.25" customHeight="1" thickBot="1">
      <c r="A6" s="88" t="s">
        <v>1</v>
      </c>
      <c r="B6" s="88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86" t="s">
        <v>7</v>
      </c>
      <c r="H6" s="88" t="s">
        <v>8</v>
      </c>
      <c r="I6" s="88" t="s">
        <v>9</v>
      </c>
      <c r="J6" s="88" t="s">
        <v>10</v>
      </c>
      <c r="K6" s="88" t="s">
        <v>11</v>
      </c>
      <c r="L6" s="90" t="s">
        <v>12</v>
      </c>
      <c r="M6" s="91"/>
      <c r="N6" s="92"/>
    </row>
    <row r="7" spans="1:14" ht="38.25" customHeight="1" thickBot="1">
      <c r="A7" s="89"/>
      <c r="B7" s="89"/>
      <c r="C7" s="89"/>
      <c r="D7" s="89"/>
      <c r="E7" s="89"/>
      <c r="F7" s="89"/>
      <c r="G7" s="87"/>
      <c r="H7" s="89"/>
      <c r="I7" s="89"/>
      <c r="J7" s="89"/>
      <c r="K7" s="89"/>
      <c r="L7" s="1" t="s">
        <v>13</v>
      </c>
      <c r="M7" s="1" t="s">
        <v>14</v>
      </c>
      <c r="N7" s="1" t="s">
        <v>15</v>
      </c>
    </row>
    <row r="8" spans="1:15" ht="12.75">
      <c r="A8" s="11"/>
      <c r="B8" s="6"/>
      <c r="C8" s="11"/>
      <c r="D8" s="6"/>
      <c r="E8" s="22"/>
      <c r="F8" s="13"/>
      <c r="G8" s="8"/>
      <c r="H8" s="12"/>
      <c r="I8" s="10"/>
      <c r="J8" s="7"/>
      <c r="K8" s="24"/>
      <c r="L8" s="28"/>
      <c r="M8" s="29"/>
      <c r="N8" s="30"/>
      <c r="O8" s="21"/>
    </row>
    <row r="9" spans="1:15" ht="12.75">
      <c r="A9" s="11"/>
      <c r="B9" s="6"/>
      <c r="C9" s="11"/>
      <c r="D9" s="6"/>
      <c r="E9" s="22"/>
      <c r="F9" s="13"/>
      <c r="G9" s="8"/>
      <c r="H9" s="12"/>
      <c r="I9" s="10"/>
      <c r="J9" s="7"/>
      <c r="K9" s="26"/>
      <c r="L9" s="6"/>
      <c r="M9" s="8"/>
      <c r="N9" s="9"/>
      <c r="O9" s="21"/>
    </row>
    <row r="10" spans="1:15" ht="13.5" thickBot="1">
      <c r="A10" s="11"/>
      <c r="B10" s="6"/>
      <c r="C10" s="11"/>
      <c r="D10" s="6"/>
      <c r="E10" s="23"/>
      <c r="F10" s="13"/>
      <c r="G10" s="17"/>
      <c r="H10" s="12"/>
      <c r="I10" s="23"/>
      <c r="J10" s="7"/>
      <c r="K10" s="13"/>
      <c r="L10" s="6"/>
      <c r="M10" s="16"/>
      <c r="N10" s="15"/>
      <c r="O10" s="21" t="e">
        <f>#REF!/L5</f>
        <v>#REF!</v>
      </c>
    </row>
    <row r="11" spans="1:14" ht="13.5" thickBot="1">
      <c r="A11" s="75" t="s">
        <v>16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  <c r="L11" s="2">
        <f>SUM(L8:L10)</f>
        <v>0</v>
      </c>
      <c r="M11" s="2">
        <f>SUM(M8:M10)</f>
        <v>0</v>
      </c>
      <c r="N11" s="2">
        <f>SUM(N8:N10)</f>
        <v>0</v>
      </c>
    </row>
    <row r="12" ht="12.75">
      <c r="L12" s="3"/>
    </row>
    <row r="13" spans="1:14" ht="12.75">
      <c r="A13" s="83" t="s">
        <v>38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ht="13.5" thickBot="1"/>
    <row r="15" spans="1:14" ht="25.5" customHeight="1">
      <c r="A15" s="78" t="s">
        <v>17</v>
      </c>
      <c r="B15" s="79"/>
      <c r="C15" s="80"/>
      <c r="D15" s="80"/>
      <c r="E15" s="81">
        <f>L5</f>
        <v>16145000</v>
      </c>
      <c r="F15" s="82"/>
      <c r="H15" s="78" t="s">
        <v>21</v>
      </c>
      <c r="I15" s="79"/>
      <c r="J15" s="80"/>
      <c r="K15" s="80"/>
      <c r="L15" s="84">
        <f>L11+M11+N11</f>
        <v>0</v>
      </c>
      <c r="M15" s="85"/>
      <c r="N15" s="19"/>
    </row>
    <row r="16" spans="1:14" ht="26.25" customHeight="1">
      <c r="A16" s="69" t="s">
        <v>18</v>
      </c>
      <c r="B16" s="70"/>
      <c r="C16" s="71">
        <f>M11</f>
        <v>0</v>
      </c>
      <c r="D16" s="71"/>
      <c r="E16" s="72"/>
      <c r="F16" s="73"/>
      <c r="H16" s="69" t="s">
        <v>22</v>
      </c>
      <c r="I16" s="70"/>
      <c r="J16" s="74">
        <f>N11</f>
        <v>0</v>
      </c>
      <c r="K16" s="74"/>
      <c r="L16" s="72"/>
      <c r="M16" s="73"/>
      <c r="N16" s="20"/>
    </row>
    <row r="17" spans="1:14" ht="25.5" customHeight="1" thickBot="1">
      <c r="A17" s="64" t="s">
        <v>19</v>
      </c>
      <c r="B17" s="65"/>
      <c r="C17" s="66">
        <f>E15-C16</f>
        <v>16145000</v>
      </c>
      <c r="D17" s="66"/>
      <c r="E17" s="67"/>
      <c r="F17" s="68"/>
      <c r="H17" s="64" t="s">
        <v>23</v>
      </c>
      <c r="I17" s="65"/>
      <c r="J17" s="66">
        <f>L11+M11</f>
        <v>0</v>
      </c>
      <c r="K17" s="66"/>
      <c r="L17" s="67"/>
      <c r="M17" s="68"/>
      <c r="N17" s="20"/>
    </row>
    <row r="18" spans="3:14" ht="13.5" thickBot="1">
      <c r="C18" s="5"/>
      <c r="D18" s="5"/>
      <c r="E18" s="5"/>
      <c r="F18" s="5"/>
      <c r="H18" s="19"/>
      <c r="I18" s="19"/>
      <c r="J18" s="20"/>
      <c r="K18" s="20"/>
      <c r="L18" s="20"/>
      <c r="M18" s="20"/>
      <c r="N18" s="19"/>
    </row>
    <row r="19" spans="1:14" ht="13.5" thickBot="1">
      <c r="A19" s="60" t="s">
        <v>20</v>
      </c>
      <c r="B19" s="61"/>
      <c r="C19" s="62">
        <f>SUM(C15:D17)</f>
        <v>16145000</v>
      </c>
      <c r="D19" s="62"/>
      <c r="E19" s="62">
        <f>SUM(E15:F17)</f>
        <v>16145000</v>
      </c>
      <c r="F19" s="63"/>
      <c r="H19" s="60" t="s">
        <v>20</v>
      </c>
      <c r="I19" s="61"/>
      <c r="J19" s="62">
        <f>SUM(J15:K17)</f>
        <v>0</v>
      </c>
      <c r="K19" s="62"/>
      <c r="L19" s="62">
        <f>SUM(L15:M17)</f>
        <v>0</v>
      </c>
      <c r="M19" s="63"/>
      <c r="N19" s="25"/>
    </row>
    <row r="21" ht="13.5" thickBot="1"/>
    <row r="22" spans="1:5" ht="12.75">
      <c r="A22" s="103" t="s">
        <v>39</v>
      </c>
      <c r="B22" s="104"/>
      <c r="C22" s="104"/>
      <c r="D22" s="104"/>
      <c r="E22" s="105"/>
    </row>
    <row r="23" spans="1:5" ht="38.25" customHeight="1">
      <c r="A23" s="99" t="s">
        <v>6</v>
      </c>
      <c r="B23" s="100"/>
      <c r="C23" s="35" t="s">
        <v>40</v>
      </c>
      <c r="D23" s="35" t="s">
        <v>41</v>
      </c>
      <c r="E23" s="36" t="s">
        <v>42</v>
      </c>
    </row>
    <row r="24" spans="1:5" ht="12.75">
      <c r="A24" s="99" t="s">
        <v>44</v>
      </c>
      <c r="B24" s="100"/>
      <c r="C24" s="37">
        <v>11255500</v>
      </c>
      <c r="D24" s="38">
        <f>C24/$C$35</f>
        <v>0.6971508206875193</v>
      </c>
      <c r="E24" s="39">
        <f aca="true" t="shared" si="0" ref="E24:E34">$L$18*D24</f>
        <v>0</v>
      </c>
    </row>
    <row r="25" spans="1:5" ht="12.75">
      <c r="A25" s="99" t="s">
        <v>45</v>
      </c>
      <c r="B25" s="100"/>
      <c r="C25" s="37">
        <v>260000</v>
      </c>
      <c r="D25" s="38">
        <f aca="true" t="shared" si="1" ref="D25:D34">C25/$C$35</f>
        <v>0.01610405698358625</v>
      </c>
      <c r="E25" s="39">
        <f t="shared" si="0"/>
        <v>0</v>
      </c>
    </row>
    <row r="26" spans="1:5" ht="12.75">
      <c r="A26" s="99" t="s">
        <v>46</v>
      </c>
      <c r="B26" s="100"/>
      <c r="C26" s="37">
        <v>234000</v>
      </c>
      <c r="D26" s="38">
        <f t="shared" si="1"/>
        <v>0.014493651285227624</v>
      </c>
      <c r="E26" s="39">
        <f t="shared" si="0"/>
        <v>0</v>
      </c>
    </row>
    <row r="27" spans="1:5" ht="12.75">
      <c r="A27" s="99" t="s">
        <v>47</v>
      </c>
      <c r="B27" s="100"/>
      <c r="C27" s="37">
        <v>208000</v>
      </c>
      <c r="D27" s="38">
        <f t="shared" si="1"/>
        <v>0.012883245586869</v>
      </c>
      <c r="E27" s="39">
        <f t="shared" si="0"/>
        <v>0</v>
      </c>
    </row>
    <row r="28" spans="1:5" ht="12.75">
      <c r="A28" s="99" t="s">
        <v>48</v>
      </c>
      <c r="B28" s="100"/>
      <c r="C28" s="37">
        <v>338000</v>
      </c>
      <c r="D28" s="38">
        <f t="shared" si="1"/>
        <v>0.020935274078662126</v>
      </c>
      <c r="E28" s="39">
        <f t="shared" si="0"/>
        <v>0</v>
      </c>
    </row>
    <row r="29" spans="1:5" ht="12.75">
      <c r="A29" s="99" t="s">
        <v>49</v>
      </c>
      <c r="B29" s="100"/>
      <c r="C29" s="37">
        <v>312000</v>
      </c>
      <c r="D29" s="38">
        <f t="shared" si="1"/>
        <v>0.0193248683803035</v>
      </c>
      <c r="E29" s="39">
        <f t="shared" si="0"/>
        <v>0</v>
      </c>
    </row>
    <row r="30" spans="1:5" ht="12.75">
      <c r="A30" s="99" t="s">
        <v>50</v>
      </c>
      <c r="B30" s="100"/>
      <c r="C30" s="37">
        <v>312000</v>
      </c>
      <c r="D30" s="38">
        <f t="shared" si="1"/>
        <v>0.0193248683803035</v>
      </c>
      <c r="E30" s="39">
        <f t="shared" si="0"/>
        <v>0</v>
      </c>
    </row>
    <row r="31" spans="1:5" ht="12.75">
      <c r="A31" s="99" t="s">
        <v>51</v>
      </c>
      <c r="B31" s="100"/>
      <c r="C31" s="37">
        <v>1501000</v>
      </c>
      <c r="D31" s="38">
        <f t="shared" si="1"/>
        <v>0.09296995973985754</v>
      </c>
      <c r="E31" s="39">
        <f t="shared" si="0"/>
        <v>0</v>
      </c>
    </row>
    <row r="32" spans="1:5" ht="12.75">
      <c r="A32" s="99" t="s">
        <v>52</v>
      </c>
      <c r="B32" s="100"/>
      <c r="C32" s="37">
        <v>416000</v>
      </c>
      <c r="D32" s="38">
        <f t="shared" si="1"/>
        <v>0.025766491173738</v>
      </c>
      <c r="E32" s="39">
        <f t="shared" si="0"/>
        <v>0</v>
      </c>
    </row>
    <row r="33" spans="1:5" ht="12.75">
      <c r="A33" s="99" t="s">
        <v>54</v>
      </c>
      <c r="B33" s="100"/>
      <c r="C33" s="37">
        <v>1204500</v>
      </c>
      <c r="D33" s="38">
        <f t="shared" si="1"/>
        <v>0.07460514091049861</v>
      </c>
      <c r="E33" s="39">
        <f t="shared" si="0"/>
        <v>0</v>
      </c>
    </row>
    <row r="34" spans="1:5" ht="12.75">
      <c r="A34" s="99" t="s">
        <v>53</v>
      </c>
      <c r="B34" s="100"/>
      <c r="C34" s="37">
        <v>104000</v>
      </c>
      <c r="D34" s="38">
        <f t="shared" si="1"/>
        <v>0.0064416227934345</v>
      </c>
      <c r="E34" s="39">
        <f t="shared" si="0"/>
        <v>0</v>
      </c>
    </row>
    <row r="35" spans="1:5" ht="13.5" thickBot="1">
      <c r="A35" s="101" t="s">
        <v>43</v>
      </c>
      <c r="B35" s="102"/>
      <c r="C35" s="40">
        <f>SUM(C24:C34)</f>
        <v>16145000</v>
      </c>
      <c r="D35" s="42">
        <f>SUM(D24:D34)</f>
        <v>1</v>
      </c>
      <c r="E35" s="41">
        <f>SUM(E24:E34)</f>
        <v>0</v>
      </c>
    </row>
    <row r="40" spans="1:14" ht="13.5" thickBot="1">
      <c r="A40" s="14"/>
      <c r="B40" s="14"/>
      <c r="C40" s="14"/>
      <c r="D40" s="14"/>
      <c r="L40" s="14"/>
      <c r="M40" s="14"/>
      <c r="N40" s="33"/>
    </row>
    <row r="41" spans="1:14" s="31" customFormat="1" ht="12.75">
      <c r="A41" s="31" t="s">
        <v>28</v>
      </c>
      <c r="G41" s="32"/>
      <c r="N41" s="34"/>
    </row>
    <row r="42" spans="1:14" s="31" customFormat="1" ht="12.75">
      <c r="A42" s="31" t="s">
        <v>29</v>
      </c>
      <c r="G42" s="32"/>
      <c r="N42" s="34" t="s">
        <v>30</v>
      </c>
    </row>
    <row r="44" spans="1:7" s="31" customFormat="1" ht="12.75">
      <c r="A44" s="31" t="s">
        <v>31</v>
      </c>
      <c r="B44" s="31" t="s">
        <v>32</v>
      </c>
      <c r="G44" s="32"/>
    </row>
    <row r="45" spans="1:7" s="31" customFormat="1" ht="12.75">
      <c r="A45" s="31" t="s">
        <v>33</v>
      </c>
      <c r="B45" s="31" t="s">
        <v>34</v>
      </c>
      <c r="G45" s="32"/>
    </row>
  </sheetData>
  <sheetProtection/>
  <mergeCells count="58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11:K11"/>
    <mergeCell ref="A13:N13"/>
    <mergeCell ref="A15:B15"/>
    <mergeCell ref="C15:D15"/>
    <mergeCell ref="E15:F15"/>
    <mergeCell ref="H15:I15"/>
    <mergeCell ref="J15:K15"/>
    <mergeCell ref="L15:M15"/>
    <mergeCell ref="A16:B16"/>
    <mergeCell ref="C16:D16"/>
    <mergeCell ref="E16:F16"/>
    <mergeCell ref="H16:I16"/>
    <mergeCell ref="J16:K16"/>
    <mergeCell ref="L16:M16"/>
    <mergeCell ref="A17:B17"/>
    <mergeCell ref="C17:D17"/>
    <mergeCell ref="E17:F17"/>
    <mergeCell ref="H17:I17"/>
    <mergeCell ref="J17:K17"/>
    <mergeCell ref="L17:M17"/>
    <mergeCell ref="A19:B19"/>
    <mergeCell ref="C19:D19"/>
    <mergeCell ref="E19:F19"/>
    <mergeCell ref="H19:I19"/>
    <mergeCell ref="J19:K19"/>
    <mergeCell ref="L19:M19"/>
    <mergeCell ref="A22:E22"/>
    <mergeCell ref="A23:B23"/>
    <mergeCell ref="A24:B24"/>
    <mergeCell ref="A25:B25"/>
    <mergeCell ref="A27:B27"/>
    <mergeCell ref="A29:B29"/>
    <mergeCell ref="A31:B31"/>
    <mergeCell ref="A34:B34"/>
    <mergeCell ref="A35:B35"/>
    <mergeCell ref="A26:B26"/>
    <mergeCell ref="A28:B28"/>
    <mergeCell ref="A30:B30"/>
    <mergeCell ref="A32:B32"/>
    <mergeCell ref="A33:B33"/>
  </mergeCells>
  <printOptions/>
  <pageMargins left="0.3937007874015748" right="0.3937007874015748" top="0.3937007874015748" bottom="0.3937007874015748" header="0.31496062992125984" footer="0.31496062992125984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9">
      <selection activeCell="H37" sqref="H37"/>
    </sheetView>
  </sheetViews>
  <sheetFormatPr defaultColWidth="11.421875" defaultRowHeight="12.75"/>
  <cols>
    <col min="1" max="1" width="10.8515625" style="4" customWidth="1"/>
    <col min="2" max="2" width="9.8515625" style="4" customWidth="1"/>
    <col min="3" max="3" width="8.7109375" style="4" customWidth="1"/>
    <col min="4" max="4" width="5.8515625" style="4" customWidth="1"/>
    <col min="5" max="6" width="6.7109375" style="4" customWidth="1"/>
    <col min="7" max="7" width="4.7109375" style="18" customWidth="1"/>
    <col min="8" max="8" width="16.7109375" style="4" customWidth="1"/>
    <col min="9" max="9" width="5.7109375" style="4" customWidth="1"/>
    <col min="10" max="10" width="6.8515625" style="4" customWidth="1"/>
    <col min="11" max="11" width="20.7109375" style="4" customWidth="1"/>
    <col min="12" max="12" width="5.7109375" style="4" customWidth="1"/>
    <col min="13" max="13" width="12.7109375" style="4" customWidth="1"/>
    <col min="14" max="14" width="10.8515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93" t="s">
        <v>25</v>
      </c>
      <c r="M1" s="94"/>
      <c r="N1" s="94"/>
      <c r="O1" s="27"/>
    </row>
    <row r="2" spans="1:15" ht="12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7"/>
    </row>
    <row r="3" spans="1:15" ht="54" customHeight="1">
      <c r="A3" s="95" t="s">
        <v>93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7"/>
    </row>
    <row r="5" spans="1:14" ht="13.5" thickBot="1">
      <c r="A5" s="97" t="s">
        <v>55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>
        <f>17285000+16176500+17285000</f>
        <v>50746500</v>
      </c>
      <c r="M5" s="98"/>
      <c r="N5" s="98"/>
    </row>
    <row r="6" spans="1:14" ht="24.75" customHeight="1" thickBot="1">
      <c r="A6" s="88" t="s">
        <v>1</v>
      </c>
      <c r="B6" s="88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86" t="s">
        <v>7</v>
      </c>
      <c r="H6" s="88" t="s">
        <v>8</v>
      </c>
      <c r="I6" s="88" t="s">
        <v>9</v>
      </c>
      <c r="J6" s="88" t="s">
        <v>10</v>
      </c>
      <c r="K6" s="88" t="s">
        <v>11</v>
      </c>
      <c r="L6" s="90" t="s">
        <v>12</v>
      </c>
      <c r="M6" s="91"/>
      <c r="N6" s="92"/>
    </row>
    <row r="7" spans="1:14" ht="77.25" customHeight="1" thickBot="1">
      <c r="A7" s="89"/>
      <c r="B7" s="89"/>
      <c r="C7" s="89"/>
      <c r="D7" s="89"/>
      <c r="E7" s="89"/>
      <c r="F7" s="89"/>
      <c r="G7" s="87"/>
      <c r="H7" s="89"/>
      <c r="I7" s="89"/>
      <c r="J7" s="89"/>
      <c r="K7" s="89"/>
      <c r="L7" s="1" t="s">
        <v>13</v>
      </c>
      <c r="M7" s="1" t="s">
        <v>14</v>
      </c>
      <c r="N7" s="1" t="s">
        <v>15</v>
      </c>
    </row>
    <row r="8" spans="1:15" ht="102">
      <c r="A8" s="46">
        <v>42639</v>
      </c>
      <c r="B8" s="47">
        <v>3</v>
      </c>
      <c r="C8" s="46">
        <v>42643</v>
      </c>
      <c r="D8" s="47">
        <v>3</v>
      </c>
      <c r="E8" s="51" t="s">
        <v>67</v>
      </c>
      <c r="F8" s="13"/>
      <c r="G8" s="48"/>
      <c r="H8" s="54" t="s">
        <v>68</v>
      </c>
      <c r="I8" s="49" t="s">
        <v>69</v>
      </c>
      <c r="J8" s="50" t="s">
        <v>70</v>
      </c>
      <c r="K8" s="56" t="s">
        <v>71</v>
      </c>
      <c r="L8" s="57"/>
      <c r="M8" s="58">
        <f>8000000-6428888</f>
        <v>1571112</v>
      </c>
      <c r="N8" s="30"/>
      <c r="O8" s="21">
        <f>G8/L5</f>
        <v>0</v>
      </c>
    </row>
    <row r="9" spans="1:15" ht="38.25">
      <c r="A9" s="11">
        <v>42654</v>
      </c>
      <c r="B9" s="6">
        <v>5</v>
      </c>
      <c r="C9" s="11">
        <v>42654</v>
      </c>
      <c r="D9" s="6">
        <v>4</v>
      </c>
      <c r="E9" s="52" t="s">
        <v>72</v>
      </c>
      <c r="F9" s="7"/>
      <c r="G9" s="43"/>
      <c r="H9" s="55" t="s">
        <v>73</v>
      </c>
      <c r="I9" s="10" t="s">
        <v>74</v>
      </c>
      <c r="J9" s="7"/>
      <c r="K9" s="52" t="s">
        <v>75</v>
      </c>
      <c r="L9" s="6"/>
      <c r="M9" s="43">
        <v>3299534</v>
      </c>
      <c r="N9" s="9"/>
      <c r="O9" s="21"/>
    </row>
    <row r="10" spans="1:15" ht="51">
      <c r="A10" s="11">
        <v>42654</v>
      </c>
      <c r="B10" s="6">
        <v>4</v>
      </c>
      <c r="C10" s="11">
        <v>42662</v>
      </c>
      <c r="D10" s="6">
        <v>5</v>
      </c>
      <c r="E10" s="53" t="s">
        <v>61</v>
      </c>
      <c r="F10" s="13"/>
      <c r="G10" s="43"/>
      <c r="H10" s="12" t="s">
        <v>62</v>
      </c>
      <c r="I10" s="10" t="s">
        <v>63</v>
      </c>
      <c r="J10" s="7" t="s">
        <v>64</v>
      </c>
      <c r="K10" s="7" t="s">
        <v>65</v>
      </c>
      <c r="L10" s="6"/>
      <c r="M10" s="43">
        <v>8000000</v>
      </c>
      <c r="N10" s="9"/>
      <c r="O10" s="21"/>
    </row>
    <row r="11" spans="1:15" ht="38.25">
      <c r="A11" s="11">
        <v>42677</v>
      </c>
      <c r="B11" s="6">
        <v>8</v>
      </c>
      <c r="C11" s="11">
        <v>42685</v>
      </c>
      <c r="D11" s="6">
        <v>7</v>
      </c>
      <c r="E11" s="22" t="s">
        <v>76</v>
      </c>
      <c r="F11" s="13"/>
      <c r="G11" s="43"/>
      <c r="H11" s="12" t="s">
        <v>77</v>
      </c>
      <c r="I11" s="10" t="s">
        <v>78</v>
      </c>
      <c r="J11" s="7" t="s">
        <v>79</v>
      </c>
      <c r="K11" s="13" t="s">
        <v>80</v>
      </c>
      <c r="L11" s="6"/>
      <c r="M11" s="43">
        <f>12451613-1145759</f>
        <v>11305854</v>
      </c>
      <c r="N11" s="9"/>
      <c r="O11" s="21"/>
    </row>
    <row r="12" spans="1:15" ht="76.5">
      <c r="A12" s="11">
        <v>42677</v>
      </c>
      <c r="B12" s="6">
        <v>9</v>
      </c>
      <c r="C12" s="11">
        <v>42685</v>
      </c>
      <c r="D12" s="6">
        <v>8</v>
      </c>
      <c r="E12" s="22"/>
      <c r="F12" s="13"/>
      <c r="G12" s="43"/>
      <c r="H12" s="12" t="s">
        <v>81</v>
      </c>
      <c r="I12" s="10" t="s">
        <v>82</v>
      </c>
      <c r="J12" s="7" t="s">
        <v>83</v>
      </c>
      <c r="K12" s="13" t="s">
        <v>84</v>
      </c>
      <c r="L12" s="6"/>
      <c r="M12" s="43">
        <v>5148000</v>
      </c>
      <c r="N12" s="9"/>
      <c r="O12" s="27"/>
    </row>
    <row r="13" spans="1:15" ht="38.25">
      <c r="A13" s="11">
        <v>42677</v>
      </c>
      <c r="B13" s="6">
        <v>8</v>
      </c>
      <c r="C13" s="11">
        <v>42685</v>
      </c>
      <c r="D13" s="6">
        <v>7</v>
      </c>
      <c r="E13" s="22"/>
      <c r="F13" s="13"/>
      <c r="G13" s="43"/>
      <c r="H13" s="12" t="s">
        <v>77</v>
      </c>
      <c r="I13" s="10" t="s">
        <v>78</v>
      </c>
      <c r="J13" s="7" t="s">
        <v>79</v>
      </c>
      <c r="K13" s="13" t="s">
        <v>80</v>
      </c>
      <c r="L13" s="6"/>
      <c r="M13" s="43">
        <f>1145759</f>
        <v>1145759</v>
      </c>
      <c r="N13" s="9"/>
      <c r="O13" s="27"/>
    </row>
    <row r="14" spans="1:15" ht="38.25">
      <c r="A14" s="11">
        <v>42684</v>
      </c>
      <c r="B14" s="6">
        <v>10</v>
      </c>
      <c r="C14" s="11">
        <v>42692</v>
      </c>
      <c r="D14" s="6">
        <v>10</v>
      </c>
      <c r="E14" s="22" t="s">
        <v>85</v>
      </c>
      <c r="F14" s="13"/>
      <c r="G14" s="43"/>
      <c r="H14" s="12" t="s">
        <v>86</v>
      </c>
      <c r="I14" s="10" t="s">
        <v>87</v>
      </c>
      <c r="J14" s="7" t="s">
        <v>88</v>
      </c>
      <c r="K14" s="13" t="s">
        <v>89</v>
      </c>
      <c r="L14" s="6"/>
      <c r="M14" s="43">
        <v>3780000</v>
      </c>
      <c r="N14" s="9"/>
      <c r="O14" s="27"/>
    </row>
    <row r="15" spans="1:15" ht="89.25">
      <c r="A15" s="11">
        <v>42691</v>
      </c>
      <c r="B15" s="6">
        <v>11</v>
      </c>
      <c r="C15" s="11">
        <v>39043</v>
      </c>
      <c r="D15" s="6">
        <v>11</v>
      </c>
      <c r="E15" s="22" t="s">
        <v>56</v>
      </c>
      <c r="F15" s="13"/>
      <c r="G15" s="43"/>
      <c r="H15" s="12" t="s">
        <v>57</v>
      </c>
      <c r="I15" s="10" t="s">
        <v>58</v>
      </c>
      <c r="J15" s="7" t="s">
        <v>59</v>
      </c>
      <c r="K15" s="13" t="s">
        <v>60</v>
      </c>
      <c r="L15" s="6"/>
      <c r="M15" s="59">
        <v>11926560</v>
      </c>
      <c r="N15" s="9"/>
      <c r="O15" s="21"/>
    </row>
    <row r="16" spans="1:15" ht="13.5" thickBot="1">
      <c r="A16" s="11"/>
      <c r="B16" s="6"/>
      <c r="C16" s="11"/>
      <c r="D16" s="6"/>
      <c r="E16" s="23"/>
      <c r="F16" s="13"/>
      <c r="G16" s="44"/>
      <c r="H16" s="12"/>
      <c r="I16" s="23"/>
      <c r="J16" s="7"/>
      <c r="K16" s="13"/>
      <c r="L16" s="6"/>
      <c r="M16" s="45"/>
      <c r="N16" s="15"/>
      <c r="O16" s="21" t="e">
        <f>#REF!/L5</f>
        <v>#REF!</v>
      </c>
    </row>
    <row r="17" spans="1:14" ht="13.5" thickBot="1">
      <c r="A17" s="75" t="s">
        <v>16</v>
      </c>
      <c r="B17" s="76"/>
      <c r="C17" s="76"/>
      <c r="D17" s="76"/>
      <c r="E17" s="76"/>
      <c r="F17" s="76"/>
      <c r="G17" s="76"/>
      <c r="H17" s="76"/>
      <c r="I17" s="76"/>
      <c r="J17" s="76"/>
      <c r="K17" s="77"/>
      <c r="L17" s="2">
        <f>SUM(L8:L16)</f>
        <v>0</v>
      </c>
      <c r="M17" s="2">
        <f>SUM(M8:M16)</f>
        <v>46176819</v>
      </c>
      <c r="N17" s="2">
        <f>SUM(N8:N16)</f>
        <v>0</v>
      </c>
    </row>
    <row r="18" ht="12.75">
      <c r="L18" s="3"/>
    </row>
    <row r="19" spans="1:14" ht="12.75" customHeight="1">
      <c r="A19" s="83" t="s">
        <v>66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1" spans="1:14" ht="39" customHeight="1">
      <c r="A21" s="70" t="s">
        <v>90</v>
      </c>
      <c r="B21" s="70"/>
      <c r="C21" s="72"/>
      <c r="D21" s="72"/>
      <c r="E21" s="106">
        <v>16176500</v>
      </c>
      <c r="F21" s="106"/>
      <c r="H21" s="70" t="s">
        <v>21</v>
      </c>
      <c r="I21" s="70"/>
      <c r="J21" s="72"/>
      <c r="K21" s="72"/>
      <c r="L21" s="74">
        <f>L17+M17+N17</f>
        <v>46176819</v>
      </c>
      <c r="M21" s="74"/>
      <c r="N21" s="19"/>
    </row>
    <row r="22" spans="1:14" ht="37.5" customHeight="1">
      <c r="A22" s="70" t="s">
        <v>91</v>
      </c>
      <c r="B22" s="70"/>
      <c r="C22" s="72"/>
      <c r="D22" s="72"/>
      <c r="E22" s="106">
        <v>17285000</v>
      </c>
      <c r="F22" s="106"/>
      <c r="H22" s="70" t="s">
        <v>22</v>
      </c>
      <c r="I22" s="70"/>
      <c r="J22" s="74">
        <f>N17</f>
        <v>0</v>
      </c>
      <c r="K22" s="74"/>
      <c r="L22" s="72"/>
      <c r="M22" s="72"/>
      <c r="N22" s="20"/>
    </row>
    <row r="23" spans="1:14" ht="39" customHeight="1">
      <c r="A23" s="70" t="s">
        <v>92</v>
      </c>
      <c r="B23" s="70"/>
      <c r="C23" s="72"/>
      <c r="D23" s="72"/>
      <c r="E23" s="106">
        <v>17285000</v>
      </c>
      <c r="F23" s="106"/>
      <c r="H23" s="70" t="s">
        <v>23</v>
      </c>
      <c r="I23" s="70"/>
      <c r="J23" s="74">
        <f>L17+M17</f>
        <v>46176819</v>
      </c>
      <c r="K23" s="74"/>
      <c r="L23" s="72"/>
      <c r="M23" s="72"/>
      <c r="N23" s="20"/>
    </row>
    <row r="24" spans="1:14" ht="27.75" customHeight="1">
      <c r="A24" s="70" t="s">
        <v>18</v>
      </c>
      <c r="B24" s="70"/>
      <c r="C24" s="106">
        <f>M17</f>
        <v>46176819</v>
      </c>
      <c r="D24" s="106"/>
      <c r="E24" s="72"/>
      <c r="F24" s="72"/>
      <c r="H24" s="19"/>
      <c r="I24" s="19"/>
      <c r="J24" s="20"/>
      <c r="K24" s="20"/>
      <c r="L24" s="20"/>
      <c r="M24" s="20"/>
      <c r="N24" s="19"/>
    </row>
    <row r="25" spans="1:14" ht="26.25" customHeight="1">
      <c r="A25" s="70" t="s">
        <v>19</v>
      </c>
      <c r="B25" s="70"/>
      <c r="C25" s="74">
        <f>E21+E22+E23-C24</f>
        <v>4569681</v>
      </c>
      <c r="D25" s="74"/>
      <c r="E25" s="72"/>
      <c r="F25" s="72"/>
      <c r="H25" s="70" t="s">
        <v>20</v>
      </c>
      <c r="I25" s="70"/>
      <c r="J25" s="74">
        <f>SUM(J21:K23)</f>
        <v>46176819</v>
      </c>
      <c r="K25" s="74"/>
      <c r="L25" s="74">
        <f>SUM(L21:M23)</f>
        <v>46176819</v>
      </c>
      <c r="M25" s="74"/>
      <c r="N25" s="25"/>
    </row>
    <row r="26" spans="3:6" ht="12.75">
      <c r="C26" s="5"/>
      <c r="D26" s="5"/>
      <c r="E26" s="5"/>
      <c r="F26" s="5"/>
    </row>
    <row r="27" spans="1:6" ht="12.75">
      <c r="A27" s="70" t="s">
        <v>20</v>
      </c>
      <c r="B27" s="70"/>
      <c r="C27" s="74">
        <f>SUM(C21:D25)</f>
        <v>50746500</v>
      </c>
      <c r="D27" s="74"/>
      <c r="E27" s="74">
        <f>SUM(E21:F25)</f>
        <v>50746500</v>
      </c>
      <c r="F27" s="74"/>
    </row>
    <row r="32" spans="1:14" ht="13.5" thickBot="1">
      <c r="A32" s="14"/>
      <c r="B32" s="14"/>
      <c r="C32" s="14"/>
      <c r="D32" s="14"/>
      <c r="L32" s="14"/>
      <c r="M32" s="14"/>
      <c r="N32" s="33"/>
    </row>
    <row r="33" spans="1:14" s="31" customFormat="1" ht="12.75">
      <c r="A33" s="31" t="s">
        <v>28</v>
      </c>
      <c r="G33" s="32"/>
      <c r="N33" s="34"/>
    </row>
    <row r="34" spans="1:14" s="31" customFormat="1" ht="12.75">
      <c r="A34" s="31" t="s">
        <v>29</v>
      </c>
      <c r="G34" s="32"/>
      <c r="N34" s="34" t="s">
        <v>30</v>
      </c>
    </row>
    <row r="36" spans="1:7" s="31" customFormat="1" ht="12.75">
      <c r="A36" s="31" t="s">
        <v>31</v>
      </c>
      <c r="B36" s="31" t="s">
        <v>32</v>
      </c>
      <c r="G36" s="32"/>
    </row>
    <row r="37" spans="1:7" s="31" customFormat="1" ht="12.75">
      <c r="A37" s="31" t="s">
        <v>33</v>
      </c>
      <c r="B37" s="31" t="s">
        <v>34</v>
      </c>
      <c r="G37" s="32"/>
    </row>
  </sheetData>
  <sheetProtection/>
  <mergeCells count="50">
    <mergeCell ref="L25:M25"/>
    <mergeCell ref="A25:B25"/>
    <mergeCell ref="C25:D25"/>
    <mergeCell ref="E25:F25"/>
    <mergeCell ref="J23:K23"/>
    <mergeCell ref="L23:M23"/>
    <mergeCell ref="A23:B23"/>
    <mergeCell ref="C23:D23"/>
    <mergeCell ref="E23:F23"/>
    <mergeCell ref="A27:B27"/>
    <mergeCell ref="C27:D27"/>
    <mergeCell ref="E27:F27"/>
    <mergeCell ref="H25:I25"/>
    <mergeCell ref="J25:K25"/>
    <mergeCell ref="A24:B24"/>
    <mergeCell ref="C24:D24"/>
    <mergeCell ref="E24:F24"/>
    <mergeCell ref="H22:I22"/>
    <mergeCell ref="J22:K22"/>
    <mergeCell ref="L22:M22"/>
    <mergeCell ref="A22:B22"/>
    <mergeCell ref="C22:D22"/>
    <mergeCell ref="E22:F22"/>
    <mergeCell ref="H23:I23"/>
    <mergeCell ref="A17:K17"/>
    <mergeCell ref="A21:B21"/>
    <mergeCell ref="C21:D21"/>
    <mergeCell ref="E21:F21"/>
    <mergeCell ref="H21:I21"/>
    <mergeCell ref="J21:K21"/>
    <mergeCell ref="A19:N19"/>
    <mergeCell ref="L21:M21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 horizontalCentered="1" verticalCentered="1"/>
  <pageMargins left="0.3937007874015748" right="0.3937007874015748" top="0.3937007874015748" bottom="0.3937007874015748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Antonio Nariño</cp:lastModifiedBy>
  <cp:lastPrinted>2017-04-17T16:15:27Z</cp:lastPrinted>
  <dcterms:created xsi:type="dcterms:W3CDTF">2009-01-01T16:41:42Z</dcterms:created>
  <dcterms:modified xsi:type="dcterms:W3CDTF">2019-03-20T19:33:27Z</dcterms:modified>
  <cp:category/>
  <cp:version/>
  <cp:contentType/>
  <cp:contentStatus/>
</cp:coreProperties>
</file>