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1"/>
  </bookViews>
  <sheets>
    <sheet name="CNP" sheetId="1" r:id="rId1"/>
    <sheet name="GRT 15" sheetId="2" r:id="rId2"/>
    <sheet name="GRT 2" sheetId="3" r:id="rId3"/>
  </sheets>
  <definedNames/>
  <calcPr fullCalcOnLoad="1"/>
</workbook>
</file>

<file path=xl/sharedStrings.xml><?xml version="1.0" encoding="utf-8"?>
<sst xmlns="http://schemas.openxmlformats.org/spreadsheetml/2006/main" count="448" uniqueCount="87">
  <si>
    <t>CERTIFICACION</t>
  </si>
  <si>
    <t>FECHA</t>
  </si>
  <si>
    <t>CDP</t>
  </si>
  <si>
    <t xml:space="preserve">FECHA </t>
  </si>
  <si>
    <t>CRP</t>
  </si>
  <si>
    <t>RUBRO PESUPEUSTAL</t>
  </si>
  <si>
    <t>SEDE</t>
  </si>
  <si>
    <t>VALOR POR SEDE</t>
  </si>
  <si>
    <t>BENEFICIARIO DEL PAGO</t>
  </si>
  <si>
    <t>NIT O CC</t>
  </si>
  <si>
    <t>FACTURA U OTRO DOCUMENTO</t>
  </si>
  <si>
    <t>CONCEPTO</t>
  </si>
  <si>
    <t>PROCEDENCIA DE LOS RECURSOS PAGADOS</t>
  </si>
  <si>
    <t>VR RECURSOS MEN</t>
  </si>
  <si>
    <t>VR RECURSOS GRATUIDAD MUNICIPIO</t>
  </si>
  <si>
    <t>VR RECURSOS PROPIOS INSTITUCIÓN</t>
  </si>
  <si>
    <t>TOTAL RECURSOS EJECUTADOS</t>
  </si>
  <si>
    <t>INGRESOS POR TRANSFERENCIAS</t>
  </si>
  <si>
    <t>RECURSOS EJECUTADOS</t>
  </si>
  <si>
    <t>RECURSOS POR EJECUTAR</t>
  </si>
  <si>
    <t>SUMAS IGUALES</t>
  </si>
  <si>
    <t>TOTAL RECURSOS INVERTIDOS</t>
  </si>
  <si>
    <t>RECRUSOS PROPIOS DE LA INSTITUCIÓN</t>
  </si>
  <si>
    <t>TOTAL RECURSOS INVERTIDOS GRATUIDAD</t>
  </si>
  <si>
    <t>INGRESOS POR CONCEPTO DE RECURSOS PROCEDENTES DE GRATUIDAD MUNICIPAL</t>
  </si>
  <si>
    <t>BALANCE DE RECURSOS POR GRATUIDAD MUNICIPAL</t>
  </si>
  <si>
    <t>KELLY JHOANNA CASAS</t>
  </si>
  <si>
    <t>28555152</t>
  </si>
  <si>
    <t>SERVICIOS DE APOYO A LA GESTION</t>
  </si>
  <si>
    <t xml:space="preserve">INGRESOS POR CONCEPTO DE RECURSOS PROCEDENTES DE CONPES </t>
  </si>
  <si>
    <t>INSTITUCIÓN EDUCATIVA ANTONIO NARIÑO COELLO COCORA</t>
  </si>
  <si>
    <t>RIGOBERTO ROJAS VARGAS</t>
  </si>
  <si>
    <t>93130263</t>
  </si>
  <si>
    <t>CTO 001</t>
  </si>
  <si>
    <t>CTO 002</t>
  </si>
  <si>
    <t>ASESORIA PROFESIONAL COMO CONTADOR</t>
  </si>
  <si>
    <t>10/06/2015</t>
  </si>
  <si>
    <t>17/06/2015</t>
  </si>
  <si>
    <t>BALANCE DE RECURSOS POR GRATUIDAD CONPES</t>
  </si>
  <si>
    <t>IBAGUÉ,  DICIEMBRE 31 DE 2015</t>
  </si>
  <si>
    <t>JOSE EDUARDO BAQUERO JARAMILLO , En calidad de rector de la INSTITUCIÓN EDUCATIVA ANTONIO NARIÑO COELLO COCORA, identificada con el NIT No. 809002779-2, CERTIFICO que los recursos recibidos por concepto de GRATUIDAD, asignados mediante resolucion, los gastos fueron ejecutados conforme a la normatividad vigente en materia presupuestal y demas normas afines vigentes. A continuacion relaciono la forma en que se realizó la ejecucion la cuel fue cancelada de manera parcial a diciembre 31  de 2015</t>
  </si>
  <si>
    <t>JOSE EDUARDO BAQUERO JARAMILLO , En calidad de rector de la INSTITUCIÓN EDUCATIVA ANTONIO NARIÑO COELLO COCORA, identificada con el NIT No. 809002779-2, CERTIFICO que los recursos recibidos por concepto de CONPES, asignados mediante resolucion, los gastos fueron ejecutados conforme a la normatividad vigente en materia presupuestal y demas normas afines vigentes. A continuacion relaciono la forma en que se realizó la ejecucion la cuel fue cancelada de manera parcial a DICIEMBRE 31  de 2015</t>
  </si>
  <si>
    <t>SUMINISTRO DE IMPLEMENTOS DEPORTIVOS .</t>
  </si>
  <si>
    <t>CTO 03</t>
  </si>
  <si>
    <t>8556371</t>
  </si>
  <si>
    <t>GUZMAN RODRIGUEZ MARIBELL PAULIN</t>
  </si>
  <si>
    <t>PRINCIPAL</t>
  </si>
  <si>
    <t>DEPURACION Y ACTUALIZACION DE INVENTARIOS DE ACTIVOS DE LA INSTITUCION EDUCATIVA PRINCIPAL Y ANEXAS</t>
  </si>
  <si>
    <t>ALEJANDRO ARISTOBULO GARCIA DEVIA</t>
  </si>
  <si>
    <t>93.297.562</t>
  </si>
  <si>
    <t>CTO 05</t>
  </si>
  <si>
    <t>SUMINISTRO DE (5) CINCO VIDEO BEAM CON TELONES Y AMPLIFICADORES DE SONIDO O WOOFER</t>
  </si>
  <si>
    <t>CTO 04</t>
  </si>
  <si>
    <t>14.139.363</t>
  </si>
  <si>
    <t>HUEPA OSPINA JHON ALEXANDER</t>
  </si>
  <si>
    <t>IBAGUÉ,  DICIEMBRE  31 DE 2015</t>
  </si>
  <si>
    <t>JOSE EDUARDO BAQUERO JARAMILLO , En calidad de rector de la INSTITUCIÓN EDUCATIVA ANTONIO NARIÑO COELLO COCORA, identificada con el NIT No. 809002779-2, CERTIFICO que los recursos recibidos por concepto de GRATUIDAD, asignados mediante resolucion, los gastos fueron ejecutados conforme a la normatividad vigente en materia presupuestal y demas normas afines vigentes. A continuacion relaciono la forma en que se realizó la ejecucion la cuel fue cancelada de manera parcial a DICIEMBRE 31  de 2015</t>
  </si>
  <si>
    <t>032106</t>
  </si>
  <si>
    <t>032010</t>
  </si>
  <si>
    <t>032109</t>
  </si>
  <si>
    <t>CONFORMAR 66 PAQUETES DE GRADO PROMOCIÓN BACHILLERES 2015, 2 PASACALLES DE 5 MTS * 1 METRO 10 PENDONES MISIÓN Y VISIÓN DE 60 * 80 CMS</t>
  </si>
  <si>
    <t>JESÚS ANDRES PELAEZ MORALES</t>
  </si>
  <si>
    <t>CTO 06</t>
  </si>
  <si>
    <t>CTO 07</t>
  </si>
  <si>
    <t>032107</t>
  </si>
  <si>
    <t>HELIODORO RODRIGUEZ ORTIGOZA</t>
  </si>
  <si>
    <t>SERVICIO DE MANTENIMIENTO DE INFRAESTRUCTURA FÍSICA DE LA SECCIÓN PRIMARIA DE LA INSTITUCIÓN EDUCATIVA SED PICNCIPAL</t>
  </si>
  <si>
    <t xml:space="preserve"> 28556371</t>
  </si>
  <si>
    <t>PEREZ GUTIERREZ LILIANA ANDREA</t>
  </si>
  <si>
    <t xml:space="preserve">   NIT/C.C38362202</t>
  </si>
  <si>
    <t>SUMINISTRO UTILES DE ASEO PARA LA SEDE CENTRAL Y ANEXAS</t>
  </si>
  <si>
    <t>SUMINISTRO DE PAPELERIA E IMPLEMENTOS DE OFICINA, 3 VENTILADORES Y 12 EXTINTORES DE 5 LIBRAS PARA LA SEDE PRINCIPAL Y SEDES ANEXAS.</t>
  </si>
  <si>
    <t>032008</t>
  </si>
  <si>
    <t>CTO 08</t>
  </si>
  <si>
    <t>CTO 09</t>
  </si>
  <si>
    <t>ANTONIO NARIÑO</t>
  </si>
  <si>
    <t>SAN CRISTOBAL ALTO</t>
  </si>
  <si>
    <t>SANTA BARABARA</t>
  </si>
  <si>
    <t>HONDURAS</t>
  </si>
  <si>
    <t>SAN CRISTOBAL BAJO</t>
  </si>
  <si>
    <t>PERICO</t>
  </si>
  <si>
    <t>SANTA  ANA</t>
  </si>
  <si>
    <t>LA LOMA</t>
  </si>
  <si>
    <t>LA LINDA</t>
  </si>
  <si>
    <t>SAN ISIDRO</t>
  </si>
  <si>
    <t>LA CIMA</t>
  </si>
  <si>
    <t>38362202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</si>
</sst>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d/mm/yy;@"/>
    <numFmt numFmtId="182" formatCode="_ &quot;$&quot;\ * #,##0.0_ ;_ &quot;$&quot;\ * \-#,##0.0_ ;_ &quot;$&quot;\ * &quot;-&quot;??_ ;_ @_ "/>
    <numFmt numFmtId="183" formatCode="_ &quot;$&quot;\ * #,##0_ ;_ &quot;$&quot;\ * \-#,##0_ ;_ &quot;$&quot;\ * &quot;-&quot;??_ ;_ @_ "/>
    <numFmt numFmtId="184" formatCode="d/mm/yyyy;@"/>
    <numFmt numFmtId="185" formatCode="[$-240A]hh:mm:ss\ AM/PM"/>
    <numFmt numFmtId="186" formatCode="_(&quot;$&quot;\ * #,##0_);_(&quot;$&quot;\ * \(#,##0\);_(&quot;$&quot;\ 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"/>
    <numFmt numFmtId="192" formatCode="_ * #,##0.00_ ;_ * \-#,##0.00_ ;_ * \-??_ ;_ @_ "/>
    <numFmt numFmtId="193" formatCode="_ * #,##0_ ;_ * \-#,##0_ ;_ * \-??_ ;_ @_ 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_ * #,##0.0_ ;_ * \-#,##0.0_ ;_ * &quot;-&quot;??_ ;_ @_ "/>
    <numFmt numFmtId="199" formatCode="_ * #,##0_ ;_ * \-#,##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10" xfId="0" applyFill="1" applyBorder="1" applyAlignment="1">
      <alignment vertical="top" wrapText="1" readingOrder="1"/>
    </xf>
    <xf numFmtId="183" fontId="0" fillId="0" borderId="10" xfId="53" applyNumberFormat="1" applyFont="1" applyFill="1" applyBorder="1" applyAlignment="1">
      <alignment vertical="top" wrapText="1" readingOrder="1"/>
    </xf>
    <xf numFmtId="183" fontId="0" fillId="0" borderId="0" xfId="0" applyNumberFormat="1" applyFill="1" applyAlignment="1">
      <alignment vertical="top" wrapText="1" readingOrder="1"/>
    </xf>
    <xf numFmtId="0" fontId="0" fillId="0" borderId="0" xfId="0" applyFill="1" applyAlignment="1">
      <alignment vertical="top" wrapText="1" readingOrder="1"/>
    </xf>
    <xf numFmtId="183" fontId="0" fillId="0" borderId="0" xfId="53" applyNumberFormat="1" applyFont="1" applyFill="1" applyAlignment="1">
      <alignment vertical="top" wrapText="1" readingOrder="1"/>
    </xf>
    <xf numFmtId="0" fontId="0" fillId="0" borderId="11" xfId="0" applyFill="1" applyBorder="1" applyAlignment="1">
      <alignment vertical="top" wrapText="1" readingOrder="1"/>
    </xf>
    <xf numFmtId="49" fontId="0" fillId="0" borderId="12" xfId="0" applyNumberFormat="1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 readingOrder="1"/>
    </xf>
    <xf numFmtId="49" fontId="0" fillId="0" borderId="13" xfId="0" applyNumberFormat="1" applyFont="1" applyFill="1" applyBorder="1" applyAlignment="1">
      <alignment horizontal="right"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183" fontId="0" fillId="0" borderId="11" xfId="53" applyNumberFormat="1" applyFont="1" applyFill="1" applyBorder="1" applyAlignment="1">
      <alignment vertical="top" wrapText="1" readingOrder="1"/>
    </xf>
    <xf numFmtId="49" fontId="0" fillId="0" borderId="12" xfId="0" applyNumberFormat="1" applyFont="1" applyFill="1" applyBorder="1" applyAlignment="1">
      <alignment vertical="top" wrapText="1"/>
    </xf>
    <xf numFmtId="183" fontId="0" fillId="0" borderId="11" xfId="53" applyNumberFormat="1" applyFont="1" applyFill="1" applyBorder="1" applyAlignment="1">
      <alignment vertical="top" wrapText="1" readingOrder="1"/>
    </xf>
    <xf numFmtId="49" fontId="0" fillId="0" borderId="11" xfId="0" applyNumberFormat="1" applyFont="1" applyFill="1" applyBorder="1" applyAlignment="1">
      <alignment vertical="top" wrapText="1" readingOrder="1"/>
    </xf>
    <xf numFmtId="181" fontId="0" fillId="0" borderId="11" xfId="0" applyNumberFormat="1" applyFont="1" applyFill="1" applyBorder="1" applyAlignment="1">
      <alignment vertical="top" wrapText="1" readingOrder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 readingOrder="1"/>
    </xf>
    <xf numFmtId="0" fontId="0" fillId="0" borderId="15" xfId="0" applyFill="1" applyBorder="1" applyAlignment="1">
      <alignment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vertical="top" wrapText="1" readingOrder="1"/>
    </xf>
    <xf numFmtId="0" fontId="0" fillId="0" borderId="0" xfId="0" applyFont="1" applyFill="1" applyAlignment="1">
      <alignment vertical="top" wrapText="1" readingOrder="1"/>
    </xf>
    <xf numFmtId="181" fontId="0" fillId="0" borderId="12" xfId="0" applyNumberFormat="1" applyFont="1" applyFill="1" applyBorder="1" applyAlignment="1">
      <alignment vertical="top" wrapText="1" readingOrder="1"/>
    </xf>
    <xf numFmtId="173" fontId="0" fillId="0" borderId="12" xfId="0" applyNumberFormat="1" applyFont="1" applyFill="1" applyBorder="1" applyAlignment="1">
      <alignment vertical="top" wrapText="1" readingOrder="1"/>
    </xf>
    <xf numFmtId="183" fontId="0" fillId="0" borderId="12" xfId="53" applyNumberFormat="1" applyFont="1" applyFill="1" applyBorder="1" applyAlignment="1">
      <alignment vertical="top" wrapText="1" readingOrder="1"/>
    </xf>
    <xf numFmtId="49" fontId="0" fillId="0" borderId="0" xfId="0" applyNumberFormat="1" applyFont="1" applyAlignment="1">
      <alignment vertical="top" wrapText="1" readingOrder="1"/>
    </xf>
    <xf numFmtId="183" fontId="0" fillId="0" borderId="0" xfId="0" applyNumberFormat="1" applyFont="1" applyFill="1" applyAlignment="1">
      <alignment vertical="top" wrapText="1" readingOrder="1"/>
    </xf>
    <xf numFmtId="183" fontId="0" fillId="0" borderId="0" xfId="53" applyNumberFormat="1" applyFont="1" applyAlignment="1">
      <alignment vertical="top" wrapText="1" readingOrder="1"/>
    </xf>
    <xf numFmtId="183" fontId="0" fillId="0" borderId="0" xfId="53" applyNumberFormat="1" applyFont="1" applyAlignment="1">
      <alignment horizontal="right" vertical="top" wrapText="1" readingOrder="1"/>
    </xf>
    <xf numFmtId="183" fontId="0" fillId="0" borderId="0" xfId="53" applyNumberFormat="1" applyFont="1" applyFill="1" applyAlignment="1">
      <alignment vertical="top" wrapText="1" readingOrder="1"/>
    </xf>
    <xf numFmtId="49" fontId="0" fillId="0" borderId="0" xfId="0" applyNumberFormat="1" applyFont="1" applyAlignment="1">
      <alignment horizontal="left" vertical="top" wrapText="1" readingOrder="1"/>
    </xf>
    <xf numFmtId="173" fontId="0" fillId="0" borderId="0" xfId="0" applyNumberFormat="1" applyFont="1" applyAlignment="1">
      <alignment horizontal="right" vertical="top" wrapText="1" readingOrder="1"/>
    </xf>
    <xf numFmtId="176" fontId="0" fillId="0" borderId="0" xfId="0" applyNumberFormat="1" applyFont="1" applyAlignment="1">
      <alignment horizontal="right" vertical="top" wrapText="1" readingOrder="1"/>
    </xf>
    <xf numFmtId="173" fontId="0" fillId="0" borderId="0" xfId="0" applyNumberFormat="1" applyFont="1" applyFill="1" applyAlignment="1">
      <alignment horizontal="right" vertical="top" wrapText="1" readingOrder="1"/>
    </xf>
    <xf numFmtId="0" fontId="0" fillId="0" borderId="15" xfId="0" applyFont="1" applyBorder="1" applyAlignment="1">
      <alignment vertical="top" wrapText="1" readingOrder="1"/>
    </xf>
    <xf numFmtId="0" fontId="0" fillId="0" borderId="16" xfId="0" applyFont="1" applyBorder="1" applyAlignment="1">
      <alignment vertical="top" wrapText="1" readingOrder="1"/>
    </xf>
    <xf numFmtId="183" fontId="0" fillId="0" borderId="17" xfId="53" applyNumberFormat="1" applyFont="1" applyFill="1" applyBorder="1" applyAlignment="1">
      <alignment vertical="top" wrapText="1" readingOrder="1"/>
    </xf>
    <xf numFmtId="183" fontId="0" fillId="0" borderId="17" xfId="53" applyNumberFormat="1" applyFont="1" applyFill="1" applyBorder="1" applyAlignment="1">
      <alignment vertical="top" wrapText="1" readingOrder="1"/>
    </xf>
    <xf numFmtId="183" fontId="0" fillId="0" borderId="18" xfId="53" applyNumberFormat="1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181" fontId="0" fillId="0" borderId="19" xfId="0" applyNumberFormat="1" applyFont="1" applyFill="1" applyBorder="1" applyAlignment="1">
      <alignment vertical="top" wrapText="1" readingOrder="1"/>
    </xf>
    <xf numFmtId="0" fontId="0" fillId="0" borderId="19" xfId="0" applyFont="1" applyFill="1" applyBorder="1" applyAlignment="1">
      <alignment vertical="top" wrapText="1" readingOrder="1"/>
    </xf>
    <xf numFmtId="49" fontId="0" fillId="0" borderId="19" xfId="0" applyNumberFormat="1" applyFont="1" applyFill="1" applyBorder="1" applyAlignment="1">
      <alignment vertical="top" wrapText="1" readingOrder="1"/>
    </xf>
    <xf numFmtId="173" fontId="0" fillId="0" borderId="19" xfId="0" applyNumberFormat="1" applyFont="1" applyFill="1" applyBorder="1" applyAlignment="1">
      <alignment vertical="top" wrapText="1" readingOrder="1"/>
    </xf>
    <xf numFmtId="49" fontId="0" fillId="0" borderId="19" xfId="0" applyNumberFormat="1" applyFont="1" applyFill="1" applyBorder="1" applyAlignment="1">
      <alignment vertical="top" wrapText="1"/>
    </xf>
    <xf numFmtId="193" fontId="0" fillId="0" borderId="19" xfId="52" applyNumberFormat="1" applyFont="1" applyFill="1" applyBorder="1" applyAlignment="1" applyProtection="1">
      <alignment/>
      <protection/>
    </xf>
    <xf numFmtId="183" fontId="0" fillId="0" borderId="19" xfId="53" applyNumberFormat="1" applyFont="1" applyFill="1" applyBorder="1" applyAlignment="1">
      <alignment vertical="top" wrapText="1" readingOrder="1"/>
    </xf>
    <xf numFmtId="183" fontId="0" fillId="0" borderId="15" xfId="53" applyNumberFormat="1" applyFont="1" applyBorder="1" applyAlignment="1">
      <alignment vertical="top" wrapText="1" readingOrder="1"/>
    </xf>
    <xf numFmtId="0" fontId="0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righ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15" xfId="0" applyFont="1" applyBorder="1" applyAlignment="1">
      <alignment horizontal="left" vertical="top" wrapText="1" readingOrder="1"/>
    </xf>
    <xf numFmtId="183" fontId="0" fillId="0" borderId="15" xfId="53" applyNumberFormat="1" applyFont="1" applyBorder="1" applyAlignment="1">
      <alignment horizontal="center" vertical="top" wrapText="1" readingOrder="1"/>
    </xf>
    <xf numFmtId="0" fontId="0" fillId="0" borderId="16" xfId="0" applyFont="1" applyBorder="1" applyAlignment="1">
      <alignment vertical="top" wrapText="1" readingOrder="1"/>
    </xf>
    <xf numFmtId="0" fontId="0" fillId="0" borderId="17" xfId="0" applyFont="1" applyBorder="1" applyAlignment="1">
      <alignment vertical="top" wrapText="1" readingOrder="1"/>
    </xf>
    <xf numFmtId="49" fontId="0" fillId="0" borderId="16" xfId="0" applyNumberFormat="1" applyFont="1" applyBorder="1" applyAlignment="1">
      <alignment vertical="top" wrapText="1" readingOrder="1"/>
    </xf>
    <xf numFmtId="49" fontId="0" fillId="0" borderId="17" xfId="0" applyNumberFormat="1" applyFont="1" applyBorder="1" applyAlignment="1">
      <alignment vertical="top" wrapText="1" readingOrder="1"/>
    </xf>
    <xf numFmtId="0" fontId="0" fillId="0" borderId="20" xfId="0" applyFont="1" applyBorder="1" applyAlignment="1">
      <alignment horizontal="center" vertical="top" wrapText="1" readingOrder="1"/>
    </xf>
    <xf numFmtId="0" fontId="0" fillId="0" borderId="21" xfId="0" applyFont="1" applyBorder="1" applyAlignment="1">
      <alignment horizontal="center" vertical="top" wrapText="1" readingOrder="1"/>
    </xf>
    <xf numFmtId="0" fontId="0" fillId="0" borderId="22" xfId="0" applyFont="1" applyBorder="1" applyAlignment="1">
      <alignment horizontal="center" vertical="top" wrapText="1" readingOrder="1"/>
    </xf>
    <xf numFmtId="183" fontId="0" fillId="0" borderId="0" xfId="53" applyNumberFormat="1" applyFont="1" applyAlignment="1">
      <alignment horizontal="right" vertical="top" wrapText="1" readingOrder="1"/>
    </xf>
    <xf numFmtId="183" fontId="0" fillId="0" borderId="0" xfId="53" applyNumberFormat="1" applyFont="1" applyAlignment="1">
      <alignment horizontal="center" vertical="top" wrapText="1" readingOrder="1"/>
    </xf>
    <xf numFmtId="0" fontId="0" fillId="0" borderId="0" xfId="0" applyFill="1" applyAlignment="1">
      <alignment horizontal="left" vertical="top" wrapText="1" readingOrder="1"/>
    </xf>
    <xf numFmtId="183" fontId="0" fillId="0" borderId="0" xfId="53" applyNumberFormat="1" applyFont="1" applyFill="1" applyAlignment="1">
      <alignment horizontal="right" vertical="top" wrapText="1" readingOrder="1"/>
    </xf>
    <xf numFmtId="183" fontId="0" fillId="0" borderId="0" xfId="53" applyNumberFormat="1" applyFont="1" applyFill="1" applyAlignment="1">
      <alignment horizontal="right" vertical="top" wrapText="1" readingOrder="1"/>
    </xf>
    <xf numFmtId="0" fontId="0" fillId="0" borderId="23" xfId="0" applyFill="1" applyBorder="1" applyAlignment="1">
      <alignment vertical="top" wrapText="1" readingOrder="1"/>
    </xf>
    <xf numFmtId="0" fontId="0" fillId="0" borderId="24" xfId="0" applyFill="1" applyBorder="1" applyAlignment="1">
      <alignment vertical="top" wrapText="1" readingOrder="1"/>
    </xf>
    <xf numFmtId="0" fontId="0" fillId="0" borderId="25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0" fontId="0" fillId="0" borderId="12" xfId="0" applyFill="1" applyBorder="1" applyAlignment="1">
      <alignment vertical="top" wrapText="1" readingOrder="1"/>
    </xf>
    <xf numFmtId="0" fontId="0" fillId="0" borderId="20" xfId="0" applyFill="1" applyBorder="1" applyAlignment="1">
      <alignment horizontal="center" vertical="top" wrapText="1" readingOrder="1"/>
    </xf>
    <xf numFmtId="0" fontId="0" fillId="0" borderId="21" xfId="0" applyFill="1" applyBorder="1" applyAlignment="1">
      <alignment horizontal="center" vertical="top" wrapText="1" readingOrder="1"/>
    </xf>
    <xf numFmtId="0" fontId="0" fillId="0" borderId="22" xfId="0" applyFill="1" applyBorder="1" applyAlignment="1">
      <alignment horizontal="center" vertical="top" wrapText="1" readingOrder="1"/>
    </xf>
    <xf numFmtId="0" fontId="0" fillId="0" borderId="0" xfId="0" applyFill="1" applyAlignment="1">
      <alignment horizontal="center" vertical="top" wrapText="1" readingOrder="1"/>
    </xf>
    <xf numFmtId="0" fontId="0" fillId="0" borderId="0" xfId="0" applyFont="1" applyFill="1" applyAlignment="1">
      <alignment horizontal="right" vertical="top" wrapText="1" readingOrder="1"/>
    </xf>
    <xf numFmtId="0" fontId="0" fillId="0" borderId="0" xfId="0" applyFill="1" applyAlignment="1">
      <alignment horizontal="right"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0" fontId="0" fillId="0" borderId="15" xfId="0" applyFill="1" applyBorder="1" applyAlignment="1">
      <alignment horizontal="left" vertical="top" wrapText="1" readingOrder="1"/>
    </xf>
    <xf numFmtId="183" fontId="0" fillId="0" borderId="15" xfId="53" applyNumberFormat="1" applyFont="1" applyFill="1" applyBorder="1" applyAlignment="1">
      <alignment horizontal="center" vertical="top" wrapText="1" readingOrder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19.8515625" style="20" customWidth="1"/>
    <col min="2" max="3" width="3.7109375" style="20" customWidth="1"/>
    <col min="4" max="4" width="9.7109375" style="20" customWidth="1"/>
    <col min="5" max="5" width="7.7109375" style="20" customWidth="1"/>
    <col min="6" max="6" width="5.140625" style="20" customWidth="1"/>
    <col min="7" max="7" width="7.7109375" style="20" customWidth="1"/>
    <col min="8" max="8" width="19.8515625" style="20" customWidth="1"/>
    <col min="9" max="9" width="3.7109375" style="25" customWidth="1"/>
    <col min="10" max="10" width="7.7109375" style="20" customWidth="1"/>
    <col min="11" max="11" width="24.8515625" style="20" customWidth="1"/>
    <col min="12" max="12" width="14.7109375" style="21" customWidth="1"/>
    <col min="13" max="13" width="4.57421875" style="20" customWidth="1"/>
    <col min="14" max="14" width="4.140625" style="20" customWidth="1"/>
    <col min="15" max="15" width="17.00390625" style="20" customWidth="1"/>
    <col min="16" max="16" width="11.57421875" style="20" bestFit="1" customWidth="1"/>
    <col min="17" max="16384" width="11.421875" style="20" customWidth="1"/>
  </cols>
  <sheetData>
    <row r="1" spans="1:14" ht="12.7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 t="s">
        <v>39</v>
      </c>
      <c r="M1" s="49"/>
      <c r="N1" s="49"/>
    </row>
    <row r="2" spans="1:14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52.5" customHeight="1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spans="1:14" ht="13.5" thickBo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>
        <v>48399450</v>
      </c>
      <c r="M5" s="52"/>
      <c r="N5" s="52"/>
    </row>
    <row r="6" spans="1:14" ht="26.25" customHeight="1" thickBot="1">
      <c r="A6" s="53" t="s">
        <v>1</v>
      </c>
      <c r="B6" s="53" t="s">
        <v>2</v>
      </c>
      <c r="C6" s="53" t="s">
        <v>3</v>
      </c>
      <c r="D6" s="53" t="s">
        <v>4</v>
      </c>
      <c r="E6" s="53" t="s">
        <v>5</v>
      </c>
      <c r="F6" s="53" t="s">
        <v>6</v>
      </c>
      <c r="G6" s="53" t="s">
        <v>7</v>
      </c>
      <c r="H6" s="53" t="s">
        <v>8</v>
      </c>
      <c r="I6" s="55" t="s">
        <v>9</v>
      </c>
      <c r="J6" s="53" t="s">
        <v>10</v>
      </c>
      <c r="K6" s="53" t="s">
        <v>11</v>
      </c>
      <c r="L6" s="57" t="s">
        <v>12</v>
      </c>
      <c r="M6" s="58"/>
      <c r="N6" s="59"/>
    </row>
    <row r="7" spans="1:14" ht="51" customHeight="1">
      <c r="A7" s="54"/>
      <c r="B7" s="54"/>
      <c r="C7" s="54"/>
      <c r="D7" s="54"/>
      <c r="E7" s="54"/>
      <c r="F7" s="54"/>
      <c r="G7" s="54"/>
      <c r="H7" s="54"/>
      <c r="I7" s="56"/>
      <c r="J7" s="54"/>
      <c r="K7" s="54"/>
      <c r="L7" s="39" t="s">
        <v>13</v>
      </c>
      <c r="M7" s="35" t="s">
        <v>14</v>
      </c>
      <c r="N7" s="35" t="s">
        <v>15</v>
      </c>
    </row>
    <row r="8" spans="1:14" s="21" customFormat="1" ht="51">
      <c r="A8" s="40">
        <v>42251</v>
      </c>
      <c r="B8" s="41">
        <v>9</v>
      </c>
      <c r="C8" s="40"/>
      <c r="D8" s="41"/>
      <c r="E8" s="42" t="s">
        <v>57</v>
      </c>
      <c r="F8" s="41" t="s">
        <v>46</v>
      </c>
      <c r="G8" s="43"/>
      <c r="H8" s="41" t="s">
        <v>45</v>
      </c>
      <c r="I8" s="44" t="s">
        <v>44</v>
      </c>
      <c r="J8" s="41" t="s">
        <v>43</v>
      </c>
      <c r="K8" s="41" t="s">
        <v>42</v>
      </c>
      <c r="L8" s="45">
        <v>3996200</v>
      </c>
      <c r="M8" s="46"/>
      <c r="N8" s="46"/>
    </row>
    <row r="9" spans="1:14" s="21" customFormat="1" ht="63.75">
      <c r="A9" s="40">
        <v>42303</v>
      </c>
      <c r="B9" s="41"/>
      <c r="C9" s="40"/>
      <c r="D9" s="41"/>
      <c r="E9" s="41">
        <v>32103</v>
      </c>
      <c r="F9" s="41"/>
      <c r="G9" s="43"/>
      <c r="H9" s="41" t="s">
        <v>54</v>
      </c>
      <c r="I9" s="42" t="s">
        <v>53</v>
      </c>
      <c r="J9" s="41" t="s">
        <v>52</v>
      </c>
      <c r="K9" s="41" t="s">
        <v>51</v>
      </c>
      <c r="L9" s="46">
        <v>11600000</v>
      </c>
      <c r="M9" s="46"/>
      <c r="N9" s="46"/>
    </row>
    <row r="10" spans="1:14" s="21" customFormat="1" ht="76.5">
      <c r="A10" s="40">
        <v>42251</v>
      </c>
      <c r="B10" s="41">
        <v>8</v>
      </c>
      <c r="C10" s="40"/>
      <c r="D10" s="41"/>
      <c r="E10" s="42" t="s">
        <v>58</v>
      </c>
      <c r="F10" s="41"/>
      <c r="G10" s="43"/>
      <c r="H10" s="41" t="s">
        <v>48</v>
      </c>
      <c r="I10" s="44" t="s">
        <v>49</v>
      </c>
      <c r="J10" s="41" t="s">
        <v>50</v>
      </c>
      <c r="K10" s="41" t="s">
        <v>47</v>
      </c>
      <c r="L10" s="46">
        <v>4000000</v>
      </c>
      <c r="M10" s="46"/>
      <c r="N10" s="46"/>
    </row>
    <row r="11" spans="1:14" s="21" customFormat="1" ht="45.75" customHeight="1">
      <c r="A11" s="40"/>
      <c r="B11" s="41"/>
      <c r="C11" s="40"/>
      <c r="D11" s="41"/>
      <c r="E11" s="42" t="s">
        <v>59</v>
      </c>
      <c r="F11" s="41"/>
      <c r="G11" s="43"/>
      <c r="H11" s="41" t="s">
        <v>61</v>
      </c>
      <c r="I11" s="44">
        <v>93238746</v>
      </c>
      <c r="J11" s="41" t="s">
        <v>62</v>
      </c>
      <c r="K11" s="41" t="s">
        <v>60</v>
      </c>
      <c r="L11" s="46">
        <v>3080000</v>
      </c>
      <c r="M11" s="46"/>
      <c r="N11" s="46"/>
    </row>
    <row r="12" spans="1:14" s="21" customFormat="1" ht="21.75" customHeight="1">
      <c r="A12" s="40"/>
      <c r="B12" s="41"/>
      <c r="C12" s="40"/>
      <c r="D12" s="41"/>
      <c r="E12" s="42" t="s">
        <v>64</v>
      </c>
      <c r="F12" s="41"/>
      <c r="G12" s="43"/>
      <c r="H12" s="41" t="s">
        <v>65</v>
      </c>
      <c r="I12" s="44"/>
      <c r="J12" s="41" t="s">
        <v>63</v>
      </c>
      <c r="K12" s="41" t="s">
        <v>66</v>
      </c>
      <c r="L12" s="46">
        <v>12500000</v>
      </c>
      <c r="M12" s="46"/>
      <c r="N12" s="46"/>
    </row>
    <row r="13" spans="1:15" s="21" customFormat="1" ht="21.75" customHeight="1">
      <c r="A13" s="40"/>
      <c r="B13" s="41"/>
      <c r="C13" s="40"/>
      <c r="D13" s="41"/>
      <c r="E13" s="42" t="s">
        <v>57</v>
      </c>
      <c r="F13" s="41"/>
      <c r="G13" s="43"/>
      <c r="H13" s="41" t="s">
        <v>68</v>
      </c>
      <c r="I13" s="44" t="s">
        <v>69</v>
      </c>
      <c r="J13" s="41" t="s">
        <v>74</v>
      </c>
      <c r="K13" s="41" t="s">
        <v>71</v>
      </c>
      <c r="L13" s="46">
        <f>7808490-2334548</f>
        <v>5473942</v>
      </c>
      <c r="M13" s="46"/>
      <c r="N13" s="46"/>
      <c r="O13" s="38">
        <v>2334548</v>
      </c>
    </row>
    <row r="14" spans="1:14" s="21" customFormat="1" ht="21.75" customHeight="1">
      <c r="A14" s="40"/>
      <c r="B14" s="41"/>
      <c r="C14" s="40"/>
      <c r="D14" s="41"/>
      <c r="E14" s="42"/>
      <c r="F14" s="41"/>
      <c r="G14" s="43"/>
      <c r="H14" s="41"/>
      <c r="I14" s="44"/>
      <c r="J14" s="41"/>
      <c r="K14" s="41"/>
      <c r="L14" s="46"/>
      <c r="M14" s="46"/>
      <c r="N14" s="46"/>
    </row>
    <row r="15" spans="1:14" ht="24" customHeight="1">
      <c r="A15" s="40"/>
      <c r="B15" s="41"/>
      <c r="C15" s="40"/>
      <c r="D15" s="41"/>
      <c r="E15" s="42"/>
      <c r="F15" s="41"/>
      <c r="G15" s="43"/>
      <c r="H15" s="41"/>
      <c r="I15" s="44"/>
      <c r="J15" s="41"/>
      <c r="K15" s="41"/>
      <c r="L15" s="46"/>
      <c r="M15" s="46"/>
      <c r="N15" s="46"/>
    </row>
    <row r="16" spans="1:14" ht="12.75" customHeight="1" thickBot="1">
      <c r="A16" s="51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47">
        <f>SUM(L8:L15)</f>
        <v>40650142</v>
      </c>
      <c r="M16" s="47">
        <f>SUM(M8:M15)</f>
        <v>0</v>
      </c>
      <c r="N16" s="47">
        <f>SUM(N8:N15)</f>
        <v>0</v>
      </c>
    </row>
    <row r="17" ht="12.75">
      <c r="L17" s="26"/>
    </row>
    <row r="18" spans="1:10" ht="12.75">
      <c r="A18" s="50" t="s">
        <v>38</v>
      </c>
      <c r="B18" s="50"/>
      <c r="C18" s="50"/>
      <c r="D18" s="50"/>
      <c r="E18" s="50"/>
      <c r="F18" s="50"/>
      <c r="G18" s="50"/>
      <c r="H18" s="50"/>
      <c r="I18" s="50"/>
      <c r="J18" s="50"/>
    </row>
    <row r="20" spans="1:13" ht="26.25" customHeight="1">
      <c r="A20" s="50" t="s">
        <v>17</v>
      </c>
      <c r="B20" s="50"/>
      <c r="C20" s="27"/>
      <c r="D20" s="27"/>
      <c r="E20" s="60">
        <f>L5</f>
        <v>48399450</v>
      </c>
      <c r="F20" s="60"/>
      <c r="H20" s="50" t="s">
        <v>21</v>
      </c>
      <c r="I20" s="50"/>
      <c r="J20" s="27"/>
      <c r="K20" s="27"/>
      <c r="L20" s="60">
        <f>L16+M16+N16</f>
        <v>40650142</v>
      </c>
      <c r="M20" s="60"/>
    </row>
    <row r="21" spans="1:13" ht="27" customHeight="1">
      <c r="A21" s="50" t="s">
        <v>18</v>
      </c>
      <c r="B21" s="50"/>
      <c r="C21" s="60">
        <f>L16</f>
        <v>40650142</v>
      </c>
      <c r="D21" s="60"/>
      <c r="E21" s="27"/>
      <c r="F21" s="27"/>
      <c r="H21" s="50" t="s">
        <v>22</v>
      </c>
      <c r="I21" s="50"/>
      <c r="J21" s="60">
        <f>N16</f>
        <v>0</v>
      </c>
      <c r="K21" s="60"/>
      <c r="L21" s="29"/>
      <c r="M21" s="27"/>
    </row>
    <row r="22" spans="1:13" ht="26.25" customHeight="1">
      <c r="A22" s="50" t="s">
        <v>19</v>
      </c>
      <c r="B22" s="50"/>
      <c r="C22" s="61">
        <f>E20-C21</f>
        <v>7749308</v>
      </c>
      <c r="D22" s="61"/>
      <c r="E22" s="61"/>
      <c r="F22" s="27"/>
      <c r="H22" s="50" t="s">
        <v>23</v>
      </c>
      <c r="I22" s="50"/>
      <c r="J22" s="60">
        <f>L16+M16</f>
        <v>40650142</v>
      </c>
      <c r="K22" s="60"/>
      <c r="L22" s="29"/>
      <c r="M22" s="27"/>
    </row>
    <row r="23" spans="3:13" ht="12.75">
      <c r="C23" s="27"/>
      <c r="D23" s="27"/>
      <c r="E23" s="27"/>
      <c r="F23" s="27"/>
      <c r="J23" s="27"/>
      <c r="K23" s="27"/>
      <c r="L23" s="29"/>
      <c r="M23" s="27"/>
    </row>
    <row r="24" spans="1:13" ht="12.75">
      <c r="A24" s="50" t="s">
        <v>20</v>
      </c>
      <c r="B24" s="50"/>
      <c r="C24" s="60">
        <f>SUM(C20:D22)</f>
        <v>48399450</v>
      </c>
      <c r="D24" s="60"/>
      <c r="E24" s="60">
        <f>SUM(E20:F22)</f>
        <v>48399450</v>
      </c>
      <c r="F24" s="60"/>
      <c r="H24" s="50" t="s">
        <v>20</v>
      </c>
      <c r="I24" s="50"/>
      <c r="J24" s="60">
        <f>SUM(J20:K22)</f>
        <v>40650142</v>
      </c>
      <c r="K24" s="60"/>
      <c r="L24" s="60">
        <f>SUM(L20:M22)</f>
        <v>40650142</v>
      </c>
      <c r="M24" s="60"/>
    </row>
    <row r="25" spans="1:13" ht="12.75">
      <c r="A25" s="19"/>
      <c r="B25" s="19"/>
      <c r="C25" s="28"/>
      <c r="D25" s="28"/>
      <c r="E25" s="28"/>
      <c r="F25" s="28"/>
      <c r="H25" s="19"/>
      <c r="I25" s="30"/>
      <c r="J25" s="28"/>
      <c r="K25" s="28"/>
      <c r="L25" s="28"/>
      <c r="M25" s="28"/>
    </row>
    <row r="26" spans="1:13" ht="12.75">
      <c r="A26" s="19"/>
      <c r="B26" s="19"/>
      <c r="C26" s="31"/>
      <c r="D26" s="32"/>
      <c r="E26" s="31"/>
      <c r="F26" s="32"/>
      <c r="H26" s="19"/>
      <c r="I26" s="30"/>
      <c r="J26" s="31"/>
      <c r="K26" s="32"/>
      <c r="L26" s="33"/>
      <c r="M26" s="32"/>
    </row>
    <row r="27" ht="12.75">
      <c r="L27" s="20"/>
    </row>
    <row r="29" spans="1:4" ht="13.5" thickBot="1">
      <c r="A29" s="34"/>
      <c r="B29" s="34"/>
      <c r="C29" s="34"/>
      <c r="D29" s="34"/>
    </row>
  </sheetData>
  <sheetProtection/>
  <mergeCells count="38">
    <mergeCell ref="A24:B24"/>
    <mergeCell ref="C24:D24"/>
    <mergeCell ref="E24:F24"/>
    <mergeCell ref="H24:I24"/>
    <mergeCell ref="J24:K24"/>
    <mergeCell ref="L24:M24"/>
    <mergeCell ref="A21:B21"/>
    <mergeCell ref="C21:D21"/>
    <mergeCell ref="H21:I21"/>
    <mergeCell ref="J21:K21"/>
    <mergeCell ref="A22:B22"/>
    <mergeCell ref="C22:E22"/>
    <mergeCell ref="H22:I22"/>
    <mergeCell ref="J22:K22"/>
    <mergeCell ref="A16:K16"/>
    <mergeCell ref="A18:J18"/>
    <mergeCell ref="A20:B20"/>
    <mergeCell ref="E20:F20"/>
    <mergeCell ref="H20:I20"/>
    <mergeCell ref="L20:M20"/>
    <mergeCell ref="G6:G7"/>
    <mergeCell ref="H6:H7"/>
    <mergeCell ref="I6:I7"/>
    <mergeCell ref="J6:J7"/>
    <mergeCell ref="K6:K7"/>
    <mergeCell ref="L6:N6"/>
    <mergeCell ref="A6:A7"/>
    <mergeCell ref="B6:B7"/>
    <mergeCell ref="C6:C7"/>
    <mergeCell ref="D6:D7"/>
    <mergeCell ref="E6:E7"/>
    <mergeCell ref="F6:F7"/>
    <mergeCell ref="A1:K1"/>
    <mergeCell ref="L1:N1"/>
    <mergeCell ref="A2:N2"/>
    <mergeCell ref="A3:N3"/>
    <mergeCell ref="A5:K5"/>
    <mergeCell ref="L5:N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37">
      <selection activeCell="K21" sqref="K21"/>
    </sheetView>
  </sheetViews>
  <sheetFormatPr defaultColWidth="11.421875" defaultRowHeight="12.75"/>
  <cols>
    <col min="1" max="1" width="19.8515625" style="4" customWidth="1"/>
    <col min="2" max="2" width="3.7109375" style="4" customWidth="1"/>
    <col min="3" max="3" width="7.7109375" style="4" customWidth="1"/>
    <col min="4" max="4" width="5.7109375" style="4" customWidth="1"/>
    <col min="5" max="5" width="9.7109375" style="4" customWidth="1"/>
    <col min="6" max="6" width="3.7109375" style="4" customWidth="1"/>
    <col min="7" max="7" width="12.8515625" style="4" customWidth="1"/>
    <col min="8" max="8" width="16.00390625" style="4" customWidth="1"/>
    <col min="9" max="9" width="3.7109375" style="4" customWidth="1"/>
    <col min="10" max="10" width="7.7109375" style="4" customWidth="1"/>
    <col min="11" max="11" width="23.8515625" style="4" customWidth="1"/>
    <col min="12" max="12" width="7.7109375" style="4" customWidth="1"/>
    <col min="13" max="13" width="13.140625" style="4" customWidth="1"/>
    <col min="14" max="14" width="7.710937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4" ht="12.75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 t="s">
        <v>55</v>
      </c>
      <c r="M1" s="75"/>
      <c r="N1" s="75"/>
    </row>
    <row r="2" spans="1:14" ht="12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51" customHeight="1">
      <c r="A3" s="76" t="s">
        <v>56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5" spans="1:14" ht="13.5" thickBot="1">
      <c r="A5" s="77" t="s">
        <v>24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>
        <v>17218500</v>
      </c>
      <c r="M5" s="78"/>
      <c r="N5" s="78"/>
    </row>
    <row r="6" spans="1:14" ht="13.5" thickBot="1">
      <c r="A6" s="68" t="s">
        <v>1</v>
      </c>
      <c r="B6" s="68" t="s">
        <v>2</v>
      </c>
      <c r="C6" s="68" t="s">
        <v>3</v>
      </c>
      <c r="D6" s="68" t="s">
        <v>4</v>
      </c>
      <c r="E6" s="68" t="s">
        <v>5</v>
      </c>
      <c r="F6" s="68" t="s">
        <v>6</v>
      </c>
      <c r="G6" s="68" t="s">
        <v>7</v>
      </c>
      <c r="H6" s="68" t="s">
        <v>8</v>
      </c>
      <c r="I6" s="68" t="s">
        <v>9</v>
      </c>
      <c r="J6" s="68" t="s">
        <v>10</v>
      </c>
      <c r="K6" s="68" t="s">
        <v>11</v>
      </c>
      <c r="L6" s="70" t="s">
        <v>12</v>
      </c>
      <c r="M6" s="71"/>
      <c r="N6" s="72"/>
    </row>
    <row r="7" spans="1:14" ht="64.5" customHeight="1" thickBo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1" t="s">
        <v>13</v>
      </c>
      <c r="M7" s="1" t="s">
        <v>14</v>
      </c>
      <c r="N7" s="1" t="s">
        <v>15</v>
      </c>
    </row>
    <row r="8" spans="1:15" ht="12.75" customHeight="1">
      <c r="A8" s="15" t="s">
        <v>36</v>
      </c>
      <c r="B8" s="6">
        <v>1</v>
      </c>
      <c r="C8" s="15" t="s">
        <v>37</v>
      </c>
      <c r="D8" s="6">
        <v>2</v>
      </c>
      <c r="E8" s="9" t="s">
        <v>72</v>
      </c>
      <c r="F8" s="17" t="s">
        <v>75</v>
      </c>
      <c r="G8" s="11">
        <v>12402000</v>
      </c>
      <c r="H8" s="16" t="s">
        <v>26</v>
      </c>
      <c r="I8" s="14" t="s">
        <v>27</v>
      </c>
      <c r="J8" s="10" t="s">
        <v>33</v>
      </c>
      <c r="K8" s="17" t="s">
        <v>28</v>
      </c>
      <c r="L8" s="6"/>
      <c r="M8" s="11">
        <f>5000000*O8</f>
        <v>3601359.0033975085</v>
      </c>
      <c r="N8" s="13"/>
      <c r="O8" s="4">
        <f>G8/L5</f>
        <v>0.7202718006795017</v>
      </c>
    </row>
    <row r="9" spans="1:14" ht="12.75" customHeight="1">
      <c r="A9" s="15" t="s">
        <v>36</v>
      </c>
      <c r="B9" s="6">
        <v>2</v>
      </c>
      <c r="C9" s="15" t="s">
        <v>37</v>
      </c>
      <c r="D9" s="6">
        <v>3</v>
      </c>
      <c r="E9" s="9" t="s">
        <v>72</v>
      </c>
      <c r="F9" s="17"/>
      <c r="G9" s="11"/>
      <c r="H9" s="16" t="s">
        <v>31</v>
      </c>
      <c r="I9" s="9" t="s">
        <v>32</v>
      </c>
      <c r="J9" s="10" t="s">
        <v>34</v>
      </c>
      <c r="K9" s="17" t="s">
        <v>35</v>
      </c>
      <c r="L9" s="6"/>
      <c r="M9" s="11">
        <f>5000000*O8</f>
        <v>3601359.0033975085</v>
      </c>
      <c r="N9" s="13"/>
    </row>
    <row r="10" spans="1:14" ht="12.75" customHeight="1">
      <c r="A10" s="15"/>
      <c r="B10" s="6"/>
      <c r="C10" s="15"/>
      <c r="D10" s="6"/>
      <c r="E10" s="9" t="s">
        <v>57</v>
      </c>
      <c r="F10" s="17"/>
      <c r="G10" s="11"/>
      <c r="H10" s="16" t="s">
        <v>45</v>
      </c>
      <c r="I10" s="9" t="s">
        <v>67</v>
      </c>
      <c r="J10" s="10" t="s">
        <v>73</v>
      </c>
      <c r="K10" s="17" t="s">
        <v>70</v>
      </c>
      <c r="L10" s="6"/>
      <c r="M10" s="11">
        <f>4883952*O8</f>
        <v>3517772.9014722537</v>
      </c>
      <c r="N10" s="13"/>
    </row>
    <row r="11" spans="1:14" ht="12.75" customHeight="1">
      <c r="A11" s="15"/>
      <c r="B11" s="6"/>
      <c r="C11" s="15"/>
      <c r="D11" s="6"/>
      <c r="E11" s="9" t="s">
        <v>57</v>
      </c>
      <c r="F11" s="17"/>
      <c r="G11" s="11"/>
      <c r="H11" s="16" t="s">
        <v>68</v>
      </c>
      <c r="I11" s="9" t="s">
        <v>86</v>
      </c>
      <c r="J11" s="10" t="s">
        <v>74</v>
      </c>
      <c r="K11" s="17" t="s">
        <v>71</v>
      </c>
      <c r="L11" s="6"/>
      <c r="M11" s="11">
        <f>2334548*O8</f>
        <v>1681509.0917327292</v>
      </c>
      <c r="N11" s="13"/>
    </row>
    <row r="12" spans="1:14" ht="12.75" customHeight="1">
      <c r="A12" s="15"/>
      <c r="B12" s="6"/>
      <c r="C12" s="15"/>
      <c r="D12" s="6"/>
      <c r="E12" s="9"/>
      <c r="F12" s="17"/>
      <c r="G12" s="11"/>
      <c r="H12" s="16"/>
      <c r="I12" s="9"/>
      <c r="J12" s="10"/>
      <c r="K12" s="17"/>
      <c r="L12" s="6"/>
      <c r="M12" s="11"/>
      <c r="N12" s="13"/>
    </row>
    <row r="13" spans="1:15" ht="12.75" customHeight="1">
      <c r="A13" s="15" t="s">
        <v>36</v>
      </c>
      <c r="B13" s="6">
        <v>1</v>
      </c>
      <c r="C13" s="15" t="s">
        <v>37</v>
      </c>
      <c r="D13" s="6">
        <v>2</v>
      </c>
      <c r="E13" s="9" t="s">
        <v>72</v>
      </c>
      <c r="F13" s="17" t="s">
        <v>76</v>
      </c>
      <c r="G13" s="11">
        <v>182000</v>
      </c>
      <c r="H13" s="16" t="s">
        <v>26</v>
      </c>
      <c r="I13" s="9" t="s">
        <v>27</v>
      </c>
      <c r="J13" s="10" t="s">
        <v>33</v>
      </c>
      <c r="K13" s="17" t="s">
        <v>28</v>
      </c>
      <c r="L13" s="6"/>
      <c r="M13" s="11">
        <f>5000000*O13</f>
        <v>52850.13212533031</v>
      </c>
      <c r="N13" s="13"/>
      <c r="O13" s="4">
        <f>G13/L5</f>
        <v>0.010570026425066062</v>
      </c>
    </row>
    <row r="14" spans="1:14" ht="12.75" customHeight="1">
      <c r="A14" s="15" t="s">
        <v>36</v>
      </c>
      <c r="B14" s="6">
        <v>2</v>
      </c>
      <c r="C14" s="15" t="s">
        <v>37</v>
      </c>
      <c r="D14" s="6">
        <v>3</v>
      </c>
      <c r="E14" s="9" t="s">
        <v>72</v>
      </c>
      <c r="F14" s="17"/>
      <c r="G14" s="11"/>
      <c r="H14" s="16" t="s">
        <v>31</v>
      </c>
      <c r="I14" s="9" t="s">
        <v>32</v>
      </c>
      <c r="J14" s="10" t="s">
        <v>34</v>
      </c>
      <c r="K14" s="17" t="s">
        <v>35</v>
      </c>
      <c r="L14" s="6"/>
      <c r="M14" s="11">
        <f>5000000*O13</f>
        <v>52850.13212533031</v>
      </c>
      <c r="N14" s="13"/>
    </row>
    <row r="15" spans="1:14" ht="12.75" customHeight="1">
      <c r="A15" s="15"/>
      <c r="B15" s="6"/>
      <c r="C15" s="15"/>
      <c r="D15" s="6"/>
      <c r="E15" s="9" t="s">
        <v>57</v>
      </c>
      <c r="F15" s="17"/>
      <c r="G15" s="11"/>
      <c r="H15" s="16" t="s">
        <v>45</v>
      </c>
      <c r="I15" s="9" t="s">
        <v>67</v>
      </c>
      <c r="J15" s="10" t="s">
        <v>73</v>
      </c>
      <c r="K15" s="17" t="s">
        <v>70</v>
      </c>
      <c r="L15" s="6"/>
      <c r="M15" s="11">
        <f>4883952*O13</f>
        <v>51623.50169875424</v>
      </c>
      <c r="N15" s="13"/>
    </row>
    <row r="16" spans="1:14" ht="12.75" customHeight="1">
      <c r="A16" s="15"/>
      <c r="B16" s="6"/>
      <c r="C16" s="15"/>
      <c r="D16" s="6"/>
      <c r="E16" s="9" t="s">
        <v>57</v>
      </c>
      <c r="F16" s="17"/>
      <c r="G16" s="11"/>
      <c r="H16" s="16" t="s">
        <v>68</v>
      </c>
      <c r="I16" s="9" t="s">
        <v>86</v>
      </c>
      <c r="J16" s="10" t="s">
        <v>74</v>
      </c>
      <c r="K16" s="17" t="s">
        <v>71</v>
      </c>
      <c r="L16" s="6"/>
      <c r="M16" s="11">
        <f>2334548*O13</f>
        <v>24676.234050585124</v>
      </c>
      <c r="N16" s="13"/>
    </row>
    <row r="17" spans="1:14" ht="12.75" customHeight="1">
      <c r="A17" s="15"/>
      <c r="B17" s="6"/>
      <c r="C17" s="15"/>
      <c r="D17" s="6"/>
      <c r="E17" s="9"/>
      <c r="F17" s="17"/>
      <c r="G17" s="11"/>
      <c r="H17" s="16"/>
      <c r="I17" s="9"/>
      <c r="J17" s="10"/>
      <c r="K17" s="17"/>
      <c r="L17" s="6"/>
      <c r="M17" s="11"/>
      <c r="N17" s="13"/>
    </row>
    <row r="18" spans="1:15" ht="12.75" customHeight="1">
      <c r="A18" s="15" t="s">
        <v>36</v>
      </c>
      <c r="B18" s="6">
        <v>1</v>
      </c>
      <c r="C18" s="15" t="s">
        <v>37</v>
      </c>
      <c r="D18" s="6">
        <v>2</v>
      </c>
      <c r="E18" s="9" t="s">
        <v>72</v>
      </c>
      <c r="F18" s="17" t="s">
        <v>77</v>
      </c>
      <c r="G18" s="11">
        <v>416000</v>
      </c>
      <c r="H18" s="16" t="s">
        <v>26</v>
      </c>
      <c r="I18" s="9" t="s">
        <v>27</v>
      </c>
      <c r="J18" s="10" t="s">
        <v>33</v>
      </c>
      <c r="K18" s="17" t="s">
        <v>28</v>
      </c>
      <c r="L18" s="6"/>
      <c r="M18" s="11">
        <f>5000000*O18</f>
        <v>120800.302000755</v>
      </c>
      <c r="N18" s="13"/>
      <c r="O18" s="4">
        <f>G18/L5</f>
        <v>0.024160060400151</v>
      </c>
    </row>
    <row r="19" spans="1:14" ht="12.75" customHeight="1">
      <c r="A19" s="15" t="s">
        <v>36</v>
      </c>
      <c r="B19" s="6">
        <v>2</v>
      </c>
      <c r="C19" s="15" t="s">
        <v>37</v>
      </c>
      <c r="D19" s="6">
        <v>3</v>
      </c>
      <c r="E19" s="9" t="s">
        <v>72</v>
      </c>
      <c r="F19" s="17"/>
      <c r="G19" s="11"/>
      <c r="H19" s="16" t="s">
        <v>31</v>
      </c>
      <c r="I19" s="9" t="s">
        <v>32</v>
      </c>
      <c r="J19" s="10" t="s">
        <v>34</v>
      </c>
      <c r="K19" s="17" t="s">
        <v>35</v>
      </c>
      <c r="L19" s="6"/>
      <c r="M19" s="11">
        <f>5000000*O18</f>
        <v>120800.302000755</v>
      </c>
      <c r="N19" s="13"/>
    </row>
    <row r="20" spans="1:14" ht="12.75" customHeight="1">
      <c r="A20" s="15"/>
      <c r="B20" s="6"/>
      <c r="C20" s="15"/>
      <c r="D20" s="6"/>
      <c r="E20" s="9" t="s">
        <v>57</v>
      </c>
      <c r="F20" s="17"/>
      <c r="G20" s="11"/>
      <c r="H20" s="16" t="s">
        <v>45</v>
      </c>
      <c r="I20" s="9" t="s">
        <v>67</v>
      </c>
      <c r="J20" s="10" t="s">
        <v>73</v>
      </c>
      <c r="K20" s="17" t="s">
        <v>70</v>
      </c>
      <c r="L20" s="6"/>
      <c r="M20" s="11">
        <f>4883952*O18</f>
        <v>117996.57531143828</v>
      </c>
      <c r="N20" s="13"/>
    </row>
    <row r="21" spans="1:14" ht="12.75" customHeight="1">
      <c r="A21" s="15"/>
      <c r="B21" s="6"/>
      <c r="C21" s="15"/>
      <c r="D21" s="6"/>
      <c r="E21" s="9" t="s">
        <v>57</v>
      </c>
      <c r="F21" s="17"/>
      <c r="G21" s="11"/>
      <c r="H21" s="16" t="s">
        <v>68</v>
      </c>
      <c r="I21" s="9" t="s">
        <v>86</v>
      </c>
      <c r="J21" s="10" t="s">
        <v>74</v>
      </c>
      <c r="K21" s="17" t="s">
        <v>71</v>
      </c>
      <c r="L21" s="6"/>
      <c r="M21" s="11">
        <f>2334548*O18</f>
        <v>56402.82068705172</v>
      </c>
      <c r="N21" s="13"/>
    </row>
    <row r="22" spans="1:14" ht="12.75" customHeight="1">
      <c r="A22" s="15"/>
      <c r="B22" s="6"/>
      <c r="C22" s="15"/>
      <c r="D22" s="6"/>
      <c r="E22" s="9"/>
      <c r="F22" s="17"/>
      <c r="G22" s="11"/>
      <c r="H22" s="16"/>
      <c r="I22" s="9"/>
      <c r="J22" s="10"/>
      <c r="K22" s="17"/>
      <c r="L22" s="6"/>
      <c r="M22" s="11"/>
      <c r="N22" s="13"/>
    </row>
    <row r="23" spans="1:15" ht="12.75" customHeight="1">
      <c r="A23" s="15" t="s">
        <v>36</v>
      </c>
      <c r="B23" s="6">
        <v>1</v>
      </c>
      <c r="C23" s="15" t="s">
        <v>37</v>
      </c>
      <c r="D23" s="6">
        <v>2</v>
      </c>
      <c r="E23" s="9" t="s">
        <v>72</v>
      </c>
      <c r="F23" s="17" t="s">
        <v>78</v>
      </c>
      <c r="G23" s="11">
        <v>260000</v>
      </c>
      <c r="H23" s="16" t="s">
        <v>26</v>
      </c>
      <c r="I23" s="9" t="s">
        <v>27</v>
      </c>
      <c r="J23" s="10" t="s">
        <v>33</v>
      </c>
      <c r="K23" s="17" t="s">
        <v>28</v>
      </c>
      <c r="L23" s="6"/>
      <c r="M23" s="11">
        <f>5000000*O23</f>
        <v>75500.18875047188</v>
      </c>
      <c r="N23" s="13"/>
      <c r="O23" s="4">
        <f>G23/L5</f>
        <v>0.015100037750094376</v>
      </c>
    </row>
    <row r="24" spans="1:14" ht="12.75" customHeight="1">
      <c r="A24" s="15" t="s">
        <v>36</v>
      </c>
      <c r="B24" s="6">
        <v>2</v>
      </c>
      <c r="C24" s="15" t="s">
        <v>37</v>
      </c>
      <c r="D24" s="6">
        <v>3</v>
      </c>
      <c r="E24" s="9" t="s">
        <v>72</v>
      </c>
      <c r="F24" s="17"/>
      <c r="G24" s="11"/>
      <c r="H24" s="16" t="s">
        <v>31</v>
      </c>
      <c r="I24" s="9" t="s">
        <v>32</v>
      </c>
      <c r="J24" s="10" t="s">
        <v>34</v>
      </c>
      <c r="K24" s="17" t="s">
        <v>35</v>
      </c>
      <c r="L24" s="6"/>
      <c r="M24" s="11">
        <f>5000000*O23</f>
        <v>75500.18875047188</v>
      </c>
      <c r="N24" s="13"/>
    </row>
    <row r="25" spans="1:14" ht="12.75" customHeight="1">
      <c r="A25" s="15"/>
      <c r="B25" s="6"/>
      <c r="C25" s="15"/>
      <c r="D25" s="6"/>
      <c r="E25" s="9" t="s">
        <v>57</v>
      </c>
      <c r="F25" s="17"/>
      <c r="G25" s="11"/>
      <c r="H25" s="16" t="s">
        <v>45</v>
      </c>
      <c r="I25" s="9" t="s">
        <v>67</v>
      </c>
      <c r="J25" s="10" t="s">
        <v>73</v>
      </c>
      <c r="K25" s="17" t="s">
        <v>70</v>
      </c>
      <c r="L25" s="6"/>
      <c r="M25" s="11">
        <f>4883952*O23</f>
        <v>73747.85956964892</v>
      </c>
      <c r="N25" s="13"/>
    </row>
    <row r="26" spans="1:14" ht="12.75" customHeight="1">
      <c r="A26" s="15"/>
      <c r="B26" s="6"/>
      <c r="C26" s="15"/>
      <c r="D26" s="6"/>
      <c r="E26" s="9" t="s">
        <v>57</v>
      </c>
      <c r="F26" s="17"/>
      <c r="G26" s="11"/>
      <c r="H26" s="16" t="s">
        <v>68</v>
      </c>
      <c r="I26" s="9" t="s">
        <v>86</v>
      </c>
      <c r="J26" s="10" t="s">
        <v>74</v>
      </c>
      <c r="K26" s="17" t="s">
        <v>71</v>
      </c>
      <c r="L26" s="6"/>
      <c r="M26" s="11">
        <f>2334548*O23</f>
        <v>35251.76292940733</v>
      </c>
      <c r="N26" s="13"/>
    </row>
    <row r="27" spans="1:14" ht="12.75" customHeight="1">
      <c r="A27" s="15"/>
      <c r="B27" s="6"/>
      <c r="C27" s="15"/>
      <c r="D27" s="6"/>
      <c r="E27" s="9"/>
      <c r="F27" s="17"/>
      <c r="G27" s="11"/>
      <c r="H27" s="16"/>
      <c r="I27" s="9"/>
      <c r="J27" s="10"/>
      <c r="K27" s="17"/>
      <c r="L27" s="6"/>
      <c r="M27" s="11"/>
      <c r="N27" s="13"/>
    </row>
    <row r="28" spans="1:15" ht="12.75" customHeight="1">
      <c r="A28" s="15" t="s">
        <v>36</v>
      </c>
      <c r="B28" s="6">
        <v>1</v>
      </c>
      <c r="C28" s="15" t="s">
        <v>37</v>
      </c>
      <c r="D28" s="6">
        <v>2</v>
      </c>
      <c r="E28" s="9" t="s">
        <v>72</v>
      </c>
      <c r="F28" s="17" t="s">
        <v>79</v>
      </c>
      <c r="G28" s="11">
        <v>260000</v>
      </c>
      <c r="H28" s="16" t="s">
        <v>26</v>
      </c>
      <c r="I28" s="9" t="s">
        <v>27</v>
      </c>
      <c r="J28" s="10" t="s">
        <v>33</v>
      </c>
      <c r="K28" s="17" t="s">
        <v>28</v>
      </c>
      <c r="L28" s="6"/>
      <c r="M28" s="11">
        <f>5000000*O28</f>
        <v>75500.18875047188</v>
      </c>
      <c r="N28" s="13"/>
      <c r="O28" s="4">
        <f>G28/L5</f>
        <v>0.015100037750094376</v>
      </c>
    </row>
    <row r="29" spans="1:14" ht="12.75" customHeight="1">
      <c r="A29" s="15" t="s">
        <v>36</v>
      </c>
      <c r="B29" s="6">
        <v>2</v>
      </c>
      <c r="C29" s="15" t="s">
        <v>37</v>
      </c>
      <c r="D29" s="6">
        <v>3</v>
      </c>
      <c r="E29" s="9" t="s">
        <v>72</v>
      </c>
      <c r="F29" s="17"/>
      <c r="G29" s="11"/>
      <c r="H29" s="16" t="s">
        <v>31</v>
      </c>
      <c r="I29" s="9" t="s">
        <v>32</v>
      </c>
      <c r="J29" s="10" t="s">
        <v>34</v>
      </c>
      <c r="K29" s="17" t="s">
        <v>35</v>
      </c>
      <c r="L29" s="6"/>
      <c r="M29" s="11">
        <f>5000000*O28</f>
        <v>75500.18875047188</v>
      </c>
      <c r="N29" s="13"/>
    </row>
    <row r="30" spans="1:14" ht="12.75" customHeight="1">
      <c r="A30" s="15"/>
      <c r="B30" s="6"/>
      <c r="C30" s="15"/>
      <c r="D30" s="6"/>
      <c r="E30" s="9" t="s">
        <v>57</v>
      </c>
      <c r="F30" s="17"/>
      <c r="G30" s="11"/>
      <c r="H30" s="16" t="s">
        <v>45</v>
      </c>
      <c r="I30" s="9" t="s">
        <v>67</v>
      </c>
      <c r="J30" s="10" t="s">
        <v>73</v>
      </c>
      <c r="K30" s="17" t="s">
        <v>70</v>
      </c>
      <c r="L30" s="6"/>
      <c r="M30" s="11">
        <f>4883952*O28</f>
        <v>73747.85956964892</v>
      </c>
      <c r="N30" s="13"/>
    </row>
    <row r="31" spans="1:14" ht="12.75" customHeight="1">
      <c r="A31" s="15"/>
      <c r="B31" s="6"/>
      <c r="C31" s="15"/>
      <c r="D31" s="6"/>
      <c r="E31" s="9" t="s">
        <v>57</v>
      </c>
      <c r="F31" s="17"/>
      <c r="G31" s="11"/>
      <c r="H31" s="16" t="s">
        <v>68</v>
      </c>
      <c r="I31" s="9" t="s">
        <v>86</v>
      </c>
      <c r="J31" s="10" t="s">
        <v>74</v>
      </c>
      <c r="K31" s="17" t="s">
        <v>71</v>
      </c>
      <c r="L31" s="6"/>
      <c r="M31" s="11">
        <f>2334548*O28</f>
        <v>35251.76292940733</v>
      </c>
      <c r="N31" s="13"/>
    </row>
    <row r="32" spans="1:14" ht="12.75" customHeight="1">
      <c r="A32" s="15"/>
      <c r="B32" s="6"/>
      <c r="C32" s="15"/>
      <c r="D32" s="6"/>
      <c r="E32" s="9"/>
      <c r="F32" s="17"/>
      <c r="G32" s="11"/>
      <c r="H32" s="16"/>
      <c r="I32" s="9"/>
      <c r="J32" s="10"/>
      <c r="K32" s="17"/>
      <c r="L32" s="6"/>
      <c r="M32" s="11"/>
      <c r="N32" s="13"/>
    </row>
    <row r="33" spans="1:15" ht="12.75" customHeight="1">
      <c r="A33" s="15" t="s">
        <v>36</v>
      </c>
      <c r="B33" s="6">
        <v>1</v>
      </c>
      <c r="C33" s="15" t="s">
        <v>37</v>
      </c>
      <c r="D33" s="6">
        <v>2</v>
      </c>
      <c r="E33" s="9" t="s">
        <v>72</v>
      </c>
      <c r="F33" s="17" t="s">
        <v>80</v>
      </c>
      <c r="G33" s="11">
        <v>416000</v>
      </c>
      <c r="H33" s="16" t="s">
        <v>26</v>
      </c>
      <c r="I33" s="9" t="s">
        <v>27</v>
      </c>
      <c r="J33" s="10" t="s">
        <v>33</v>
      </c>
      <c r="K33" s="17" t="s">
        <v>28</v>
      </c>
      <c r="L33" s="6"/>
      <c r="M33" s="11">
        <f>5000000*O33</f>
        <v>120800.302000755</v>
      </c>
      <c r="N33" s="13"/>
      <c r="O33" s="4">
        <f>G33/L5</f>
        <v>0.024160060400151</v>
      </c>
    </row>
    <row r="34" spans="1:14" ht="12.75" customHeight="1">
      <c r="A34" s="15" t="s">
        <v>36</v>
      </c>
      <c r="B34" s="6">
        <v>2</v>
      </c>
      <c r="C34" s="15" t="s">
        <v>37</v>
      </c>
      <c r="D34" s="6">
        <v>3</v>
      </c>
      <c r="E34" s="9" t="s">
        <v>72</v>
      </c>
      <c r="F34" s="17"/>
      <c r="G34" s="11"/>
      <c r="H34" s="16" t="s">
        <v>31</v>
      </c>
      <c r="I34" s="9" t="s">
        <v>32</v>
      </c>
      <c r="J34" s="10" t="s">
        <v>34</v>
      </c>
      <c r="K34" s="17" t="s">
        <v>35</v>
      </c>
      <c r="L34" s="6"/>
      <c r="M34" s="11">
        <f>5000000*O33</f>
        <v>120800.302000755</v>
      </c>
      <c r="N34" s="13"/>
    </row>
    <row r="35" spans="1:14" ht="12.75" customHeight="1">
      <c r="A35" s="15"/>
      <c r="B35" s="6"/>
      <c r="C35" s="15"/>
      <c r="D35" s="6"/>
      <c r="E35" s="9" t="s">
        <v>57</v>
      </c>
      <c r="F35" s="17"/>
      <c r="G35" s="11"/>
      <c r="H35" s="16" t="s">
        <v>45</v>
      </c>
      <c r="I35" s="9" t="s">
        <v>67</v>
      </c>
      <c r="J35" s="10" t="s">
        <v>73</v>
      </c>
      <c r="K35" s="17" t="s">
        <v>70</v>
      </c>
      <c r="L35" s="6"/>
      <c r="M35" s="11">
        <f>4883952*O33</f>
        <v>117996.57531143828</v>
      </c>
      <c r="N35" s="13"/>
    </row>
    <row r="36" spans="1:14" ht="12.75" customHeight="1">
      <c r="A36" s="15"/>
      <c r="B36" s="6"/>
      <c r="C36" s="15"/>
      <c r="D36" s="6"/>
      <c r="E36" s="9" t="s">
        <v>57</v>
      </c>
      <c r="F36" s="17"/>
      <c r="G36" s="11"/>
      <c r="H36" s="16" t="s">
        <v>68</v>
      </c>
      <c r="I36" s="9" t="s">
        <v>86</v>
      </c>
      <c r="J36" s="10" t="s">
        <v>74</v>
      </c>
      <c r="K36" s="17" t="s">
        <v>71</v>
      </c>
      <c r="L36" s="6"/>
      <c r="M36" s="11">
        <f>2334548*O33</f>
        <v>56402.82068705172</v>
      </c>
      <c r="N36" s="13"/>
    </row>
    <row r="37" spans="1:14" ht="12.75" customHeight="1">
      <c r="A37" s="15"/>
      <c r="B37" s="6"/>
      <c r="C37" s="15"/>
      <c r="D37" s="6"/>
      <c r="E37" s="9"/>
      <c r="F37" s="17"/>
      <c r="G37" s="11"/>
      <c r="H37" s="16"/>
      <c r="I37" s="9"/>
      <c r="J37" s="10"/>
      <c r="K37" s="17"/>
      <c r="L37" s="6"/>
      <c r="M37" s="11"/>
      <c r="N37" s="13"/>
    </row>
    <row r="38" spans="1:15" ht="12.75" customHeight="1">
      <c r="A38" s="15" t="s">
        <v>36</v>
      </c>
      <c r="B38" s="6">
        <v>1</v>
      </c>
      <c r="C38" s="15" t="s">
        <v>37</v>
      </c>
      <c r="D38" s="6">
        <v>2</v>
      </c>
      <c r="E38" s="9" t="s">
        <v>72</v>
      </c>
      <c r="F38" s="17" t="s">
        <v>81</v>
      </c>
      <c r="G38" s="11">
        <v>442000</v>
      </c>
      <c r="H38" s="16" t="s">
        <v>26</v>
      </c>
      <c r="I38" s="9" t="s">
        <v>27</v>
      </c>
      <c r="J38" s="10" t="s">
        <v>33</v>
      </c>
      <c r="K38" s="17" t="s">
        <v>28</v>
      </c>
      <c r="L38" s="6"/>
      <c r="M38" s="11">
        <f>5000000*O38</f>
        <v>128350.3208758022</v>
      </c>
      <c r="N38" s="13"/>
      <c r="O38" s="4">
        <f>G38/L5</f>
        <v>0.025670064175160438</v>
      </c>
    </row>
    <row r="39" spans="1:14" ht="12.75" customHeight="1">
      <c r="A39" s="15" t="s">
        <v>36</v>
      </c>
      <c r="B39" s="6">
        <v>2</v>
      </c>
      <c r="C39" s="15" t="s">
        <v>37</v>
      </c>
      <c r="D39" s="6">
        <v>3</v>
      </c>
      <c r="E39" s="9" t="s">
        <v>72</v>
      </c>
      <c r="F39" s="17"/>
      <c r="G39" s="11"/>
      <c r="H39" s="16" t="s">
        <v>31</v>
      </c>
      <c r="I39" s="9" t="s">
        <v>32</v>
      </c>
      <c r="J39" s="10" t="s">
        <v>34</v>
      </c>
      <c r="K39" s="17" t="s">
        <v>35</v>
      </c>
      <c r="L39" s="6"/>
      <c r="M39" s="11">
        <f>5000000*O38</f>
        <v>128350.3208758022</v>
      </c>
      <c r="N39" s="13"/>
    </row>
    <row r="40" spans="1:14" ht="12.75" customHeight="1">
      <c r="A40" s="15"/>
      <c r="B40" s="6"/>
      <c r="C40" s="15"/>
      <c r="D40" s="6"/>
      <c r="E40" s="9" t="s">
        <v>57</v>
      </c>
      <c r="F40" s="17"/>
      <c r="G40" s="11"/>
      <c r="H40" s="16" t="s">
        <v>45</v>
      </c>
      <c r="I40" s="9" t="s">
        <v>67</v>
      </c>
      <c r="J40" s="10" t="s">
        <v>73</v>
      </c>
      <c r="K40" s="17" t="s">
        <v>70</v>
      </c>
      <c r="L40" s="6"/>
      <c r="M40" s="11">
        <f>4883952*O38</f>
        <v>125371.36126840317</v>
      </c>
      <c r="N40" s="13"/>
    </row>
    <row r="41" spans="1:14" ht="12.75" customHeight="1">
      <c r="A41" s="15"/>
      <c r="B41" s="6"/>
      <c r="C41" s="15"/>
      <c r="D41" s="6"/>
      <c r="E41" s="9" t="s">
        <v>57</v>
      </c>
      <c r="F41" s="17"/>
      <c r="G41" s="11"/>
      <c r="H41" s="16" t="s">
        <v>68</v>
      </c>
      <c r="I41" s="9" t="s">
        <v>86</v>
      </c>
      <c r="J41" s="10" t="s">
        <v>74</v>
      </c>
      <c r="K41" s="17" t="s">
        <v>71</v>
      </c>
      <c r="L41" s="6"/>
      <c r="M41" s="11">
        <f>2334548*O38</f>
        <v>59927.99697999245</v>
      </c>
      <c r="N41" s="13"/>
    </row>
    <row r="42" spans="1:14" ht="12.75" customHeight="1">
      <c r="A42" s="15"/>
      <c r="B42" s="6"/>
      <c r="C42" s="15"/>
      <c r="D42" s="6"/>
      <c r="E42" s="9"/>
      <c r="F42" s="17"/>
      <c r="G42" s="11"/>
      <c r="H42" s="16"/>
      <c r="I42" s="9"/>
      <c r="J42" s="10"/>
      <c r="K42" s="17"/>
      <c r="L42" s="6"/>
      <c r="M42" s="11"/>
      <c r="N42" s="13"/>
    </row>
    <row r="43" spans="1:15" ht="12.75" customHeight="1">
      <c r="A43" s="15" t="s">
        <v>36</v>
      </c>
      <c r="B43" s="6">
        <v>1</v>
      </c>
      <c r="C43" s="15" t="s">
        <v>37</v>
      </c>
      <c r="D43" s="6">
        <v>2</v>
      </c>
      <c r="E43" s="9" t="s">
        <v>72</v>
      </c>
      <c r="F43" s="17" t="s">
        <v>82</v>
      </c>
      <c r="G43" s="11">
        <v>1434000</v>
      </c>
      <c r="H43" s="16" t="s">
        <v>26</v>
      </c>
      <c r="I43" s="9" t="s">
        <v>27</v>
      </c>
      <c r="J43" s="10" t="s">
        <v>33</v>
      </c>
      <c r="K43" s="17" t="s">
        <v>28</v>
      </c>
      <c r="L43" s="6"/>
      <c r="M43" s="11">
        <f>5000000*O43</f>
        <v>416412.5794929872</v>
      </c>
      <c r="N43" s="13"/>
      <c r="O43" s="4">
        <f>G43/L5</f>
        <v>0.08328251589859743</v>
      </c>
    </row>
    <row r="44" spans="1:14" ht="12.75" customHeight="1">
      <c r="A44" s="15" t="s">
        <v>36</v>
      </c>
      <c r="B44" s="6">
        <v>2</v>
      </c>
      <c r="C44" s="15" t="s">
        <v>37</v>
      </c>
      <c r="D44" s="6">
        <v>3</v>
      </c>
      <c r="E44" s="9" t="s">
        <v>72</v>
      </c>
      <c r="F44" s="17"/>
      <c r="G44" s="11"/>
      <c r="H44" s="16" t="s">
        <v>31</v>
      </c>
      <c r="I44" s="9" t="s">
        <v>32</v>
      </c>
      <c r="J44" s="10" t="s">
        <v>34</v>
      </c>
      <c r="K44" s="17" t="s">
        <v>35</v>
      </c>
      <c r="L44" s="6"/>
      <c r="M44" s="11">
        <f>5000000*O43</f>
        <v>416412.5794929872</v>
      </c>
      <c r="N44" s="13"/>
    </row>
    <row r="45" spans="1:14" ht="12.75" customHeight="1">
      <c r="A45" s="15"/>
      <c r="B45" s="6"/>
      <c r="C45" s="15"/>
      <c r="D45" s="6"/>
      <c r="E45" s="9" t="s">
        <v>57</v>
      </c>
      <c r="F45" s="17"/>
      <c r="G45" s="11"/>
      <c r="H45" s="16" t="s">
        <v>45</v>
      </c>
      <c r="I45" s="9" t="s">
        <v>67</v>
      </c>
      <c r="J45" s="10" t="s">
        <v>73</v>
      </c>
      <c r="K45" s="17" t="s">
        <v>70</v>
      </c>
      <c r="L45" s="6"/>
      <c r="M45" s="11">
        <f>4883952*O43</f>
        <v>406747.81008798676</v>
      </c>
      <c r="N45" s="13"/>
    </row>
    <row r="46" spans="1:14" ht="12.75" customHeight="1">
      <c r="A46" s="15"/>
      <c r="B46" s="6"/>
      <c r="C46" s="15"/>
      <c r="D46" s="6"/>
      <c r="E46" s="9" t="s">
        <v>57</v>
      </c>
      <c r="F46" s="17"/>
      <c r="G46" s="11"/>
      <c r="H46" s="16" t="s">
        <v>68</v>
      </c>
      <c r="I46" s="9" t="s">
        <v>86</v>
      </c>
      <c r="J46" s="10" t="s">
        <v>74</v>
      </c>
      <c r="K46" s="17" t="s">
        <v>71</v>
      </c>
      <c r="L46" s="6"/>
      <c r="M46" s="11">
        <f>2334548*O43</f>
        <v>194427.03092603883</v>
      </c>
      <c r="N46" s="13"/>
    </row>
    <row r="47" spans="1:14" ht="12.75" customHeight="1">
      <c r="A47" s="15"/>
      <c r="B47" s="6"/>
      <c r="C47" s="15"/>
      <c r="D47" s="6"/>
      <c r="E47" s="9"/>
      <c r="F47" s="17"/>
      <c r="G47" s="11"/>
      <c r="H47" s="16"/>
      <c r="I47" s="9"/>
      <c r="J47" s="10"/>
      <c r="K47" s="17"/>
      <c r="L47" s="6"/>
      <c r="M47" s="11"/>
      <c r="N47" s="13"/>
    </row>
    <row r="48" spans="1:15" ht="12.75" customHeight="1">
      <c r="A48" s="15" t="s">
        <v>36</v>
      </c>
      <c r="B48" s="6">
        <v>1</v>
      </c>
      <c r="C48" s="15" t="s">
        <v>37</v>
      </c>
      <c r="D48" s="6">
        <v>2</v>
      </c>
      <c r="E48" s="9" t="s">
        <v>72</v>
      </c>
      <c r="F48" s="17" t="s">
        <v>83</v>
      </c>
      <c r="G48" s="11">
        <v>260000</v>
      </c>
      <c r="H48" s="16" t="s">
        <v>26</v>
      </c>
      <c r="I48" s="9" t="s">
        <v>27</v>
      </c>
      <c r="J48" s="10" t="s">
        <v>33</v>
      </c>
      <c r="K48" s="17" t="s">
        <v>28</v>
      </c>
      <c r="L48" s="6"/>
      <c r="M48" s="11">
        <f>5000000*O48</f>
        <v>75500.18875047188</v>
      </c>
      <c r="N48" s="13"/>
      <c r="O48" s="4">
        <f>G48/L5</f>
        <v>0.015100037750094376</v>
      </c>
    </row>
    <row r="49" spans="1:14" ht="12.75" customHeight="1">
      <c r="A49" s="15" t="s">
        <v>36</v>
      </c>
      <c r="B49" s="6">
        <v>2</v>
      </c>
      <c r="C49" s="15" t="s">
        <v>37</v>
      </c>
      <c r="D49" s="6">
        <v>3</v>
      </c>
      <c r="E49" s="9" t="s">
        <v>72</v>
      </c>
      <c r="F49" s="17"/>
      <c r="G49" s="11"/>
      <c r="H49" s="16" t="s">
        <v>31</v>
      </c>
      <c r="I49" s="9" t="s">
        <v>32</v>
      </c>
      <c r="J49" s="10" t="s">
        <v>34</v>
      </c>
      <c r="K49" s="17" t="s">
        <v>35</v>
      </c>
      <c r="L49" s="6"/>
      <c r="M49" s="11">
        <f>5000000*O48</f>
        <v>75500.18875047188</v>
      </c>
      <c r="N49" s="13"/>
    </row>
    <row r="50" spans="1:14" ht="12.75" customHeight="1">
      <c r="A50" s="15"/>
      <c r="B50" s="6"/>
      <c r="C50" s="15"/>
      <c r="D50" s="6"/>
      <c r="E50" s="9" t="s">
        <v>57</v>
      </c>
      <c r="F50" s="17"/>
      <c r="G50" s="11"/>
      <c r="H50" s="16" t="s">
        <v>45</v>
      </c>
      <c r="I50" s="9" t="s">
        <v>67</v>
      </c>
      <c r="J50" s="10" t="s">
        <v>73</v>
      </c>
      <c r="K50" s="17" t="s">
        <v>70</v>
      </c>
      <c r="L50" s="6"/>
      <c r="M50" s="11">
        <f>4883952*O48</f>
        <v>73747.85956964892</v>
      </c>
      <c r="N50" s="13"/>
    </row>
    <row r="51" spans="1:14" ht="12.75" customHeight="1">
      <c r="A51" s="15"/>
      <c r="B51" s="6"/>
      <c r="C51" s="15"/>
      <c r="D51" s="6"/>
      <c r="E51" s="9" t="s">
        <v>57</v>
      </c>
      <c r="F51" s="17"/>
      <c r="G51" s="11"/>
      <c r="H51" s="16" t="s">
        <v>68</v>
      </c>
      <c r="I51" s="9" t="s">
        <v>86</v>
      </c>
      <c r="J51" s="10" t="s">
        <v>74</v>
      </c>
      <c r="K51" s="17" t="s">
        <v>71</v>
      </c>
      <c r="L51" s="6"/>
      <c r="M51" s="11">
        <f>2334548*O48</f>
        <v>35251.76292940733</v>
      </c>
      <c r="N51" s="13"/>
    </row>
    <row r="52" spans="1:14" ht="12.75" customHeight="1">
      <c r="A52" s="15"/>
      <c r="B52" s="6"/>
      <c r="C52" s="15"/>
      <c r="D52" s="6"/>
      <c r="E52" s="9"/>
      <c r="F52" s="17"/>
      <c r="G52" s="11"/>
      <c r="H52" s="16"/>
      <c r="I52" s="9"/>
      <c r="J52" s="10"/>
      <c r="K52" s="17"/>
      <c r="L52" s="6"/>
      <c r="M52" s="11"/>
      <c r="N52" s="13"/>
    </row>
    <row r="53" spans="1:15" ht="12.75" customHeight="1">
      <c r="A53" s="15" t="s">
        <v>36</v>
      </c>
      <c r="B53" s="6">
        <v>1</v>
      </c>
      <c r="C53" s="15" t="s">
        <v>37</v>
      </c>
      <c r="D53" s="6">
        <v>2</v>
      </c>
      <c r="E53" s="9" t="s">
        <v>72</v>
      </c>
      <c r="F53" s="17" t="s">
        <v>84</v>
      </c>
      <c r="G53" s="11">
        <v>964500</v>
      </c>
      <c r="H53" s="16" t="s">
        <v>26</v>
      </c>
      <c r="I53" s="9" t="s">
        <v>27</v>
      </c>
      <c r="J53" s="10" t="s">
        <v>33</v>
      </c>
      <c r="K53" s="17" t="s">
        <v>28</v>
      </c>
      <c r="L53" s="6"/>
      <c r="M53" s="11">
        <f>5000000*O53</f>
        <v>280076.6617301158</v>
      </c>
      <c r="N53" s="13"/>
      <c r="O53" s="4">
        <f>G53/L5</f>
        <v>0.05601533234602317</v>
      </c>
    </row>
    <row r="54" spans="1:14" ht="12.75" customHeight="1">
      <c r="A54" s="15" t="s">
        <v>36</v>
      </c>
      <c r="B54" s="6">
        <v>2</v>
      </c>
      <c r="C54" s="15" t="s">
        <v>37</v>
      </c>
      <c r="D54" s="6">
        <v>3</v>
      </c>
      <c r="E54" s="9" t="s">
        <v>72</v>
      </c>
      <c r="F54" s="17"/>
      <c r="G54" s="11"/>
      <c r="H54" s="16" t="s">
        <v>31</v>
      </c>
      <c r="I54" s="9" t="s">
        <v>32</v>
      </c>
      <c r="J54" s="10" t="s">
        <v>34</v>
      </c>
      <c r="K54" s="17" t="s">
        <v>35</v>
      </c>
      <c r="L54" s="6"/>
      <c r="M54" s="11">
        <f>5000000*O53</f>
        <v>280076.6617301158</v>
      </c>
      <c r="N54" s="13"/>
    </row>
    <row r="55" spans="1:14" ht="12.75" customHeight="1">
      <c r="A55" s="15"/>
      <c r="B55" s="6"/>
      <c r="C55" s="15"/>
      <c r="D55" s="6"/>
      <c r="E55" s="9" t="s">
        <v>57</v>
      </c>
      <c r="F55" s="17"/>
      <c r="G55" s="11"/>
      <c r="H55" s="16" t="s">
        <v>45</v>
      </c>
      <c r="I55" s="9" t="s">
        <v>67</v>
      </c>
      <c r="J55" s="10" t="s">
        <v>73</v>
      </c>
      <c r="K55" s="17" t="s">
        <v>70</v>
      </c>
      <c r="L55" s="6"/>
      <c r="M55" s="11">
        <f>4883952*O53</f>
        <v>273576.19444202457</v>
      </c>
      <c r="N55" s="13"/>
    </row>
    <row r="56" spans="1:14" ht="12.75" customHeight="1">
      <c r="A56" s="15"/>
      <c r="B56" s="6"/>
      <c r="C56" s="15"/>
      <c r="D56" s="6"/>
      <c r="E56" s="9" t="s">
        <v>57</v>
      </c>
      <c r="F56" s="17"/>
      <c r="G56" s="11"/>
      <c r="H56" s="16" t="s">
        <v>68</v>
      </c>
      <c r="I56" s="9" t="s">
        <v>86</v>
      </c>
      <c r="J56" s="10" t="s">
        <v>74</v>
      </c>
      <c r="K56" s="17" t="s">
        <v>71</v>
      </c>
      <c r="L56" s="6"/>
      <c r="M56" s="11">
        <f>2334548*O53</f>
        <v>130770.4820977437</v>
      </c>
      <c r="N56" s="13"/>
    </row>
    <row r="57" spans="1:14" ht="12.75" customHeight="1">
      <c r="A57" s="15"/>
      <c r="B57" s="6"/>
      <c r="C57" s="15"/>
      <c r="D57" s="6"/>
      <c r="E57" s="9"/>
      <c r="F57" s="17"/>
      <c r="G57" s="11"/>
      <c r="H57" s="16"/>
      <c r="I57" s="9"/>
      <c r="J57" s="10"/>
      <c r="K57" s="17"/>
      <c r="L57" s="6"/>
      <c r="M57" s="11"/>
      <c r="N57" s="13"/>
    </row>
    <row r="58" spans="1:15" ht="12.75" customHeight="1">
      <c r="A58" s="15" t="s">
        <v>36</v>
      </c>
      <c r="B58" s="6">
        <v>1</v>
      </c>
      <c r="C58" s="15" t="s">
        <v>37</v>
      </c>
      <c r="D58" s="6">
        <v>2</v>
      </c>
      <c r="E58" s="9" t="s">
        <v>72</v>
      </c>
      <c r="F58" s="17" t="s">
        <v>85</v>
      </c>
      <c r="G58" s="11">
        <v>182000</v>
      </c>
      <c r="H58" s="16" t="s">
        <v>26</v>
      </c>
      <c r="I58" s="9" t="s">
        <v>27</v>
      </c>
      <c r="J58" s="10" t="s">
        <v>33</v>
      </c>
      <c r="K58" s="17" t="s">
        <v>28</v>
      </c>
      <c r="L58" s="6"/>
      <c r="M58" s="11">
        <f>5000000*O58</f>
        <v>52850.13212533031</v>
      </c>
      <c r="N58" s="13"/>
      <c r="O58" s="4">
        <f>G58/L5</f>
        <v>0.010570026425066062</v>
      </c>
    </row>
    <row r="59" spans="1:14" ht="12.75" customHeight="1">
      <c r="A59" s="15" t="s">
        <v>36</v>
      </c>
      <c r="B59" s="6">
        <v>2</v>
      </c>
      <c r="C59" s="15" t="s">
        <v>37</v>
      </c>
      <c r="D59" s="6">
        <v>3</v>
      </c>
      <c r="E59" s="9" t="s">
        <v>72</v>
      </c>
      <c r="F59" s="17"/>
      <c r="G59" s="11"/>
      <c r="H59" s="16" t="s">
        <v>31</v>
      </c>
      <c r="I59" s="9" t="s">
        <v>32</v>
      </c>
      <c r="J59" s="10" t="s">
        <v>34</v>
      </c>
      <c r="K59" s="17" t="s">
        <v>35</v>
      </c>
      <c r="L59" s="6"/>
      <c r="M59" s="11">
        <f>5000000*O58</f>
        <v>52850.13212533031</v>
      </c>
      <c r="N59" s="13"/>
    </row>
    <row r="60" spans="1:14" ht="12.75" customHeight="1">
      <c r="A60" s="15"/>
      <c r="B60" s="6"/>
      <c r="C60" s="15"/>
      <c r="D60" s="6"/>
      <c r="E60" s="9" t="s">
        <v>57</v>
      </c>
      <c r="F60" s="17"/>
      <c r="G60" s="11"/>
      <c r="H60" s="16" t="s">
        <v>45</v>
      </c>
      <c r="I60" s="9" t="s">
        <v>67</v>
      </c>
      <c r="J60" s="10" t="s">
        <v>73</v>
      </c>
      <c r="K60" s="17" t="s">
        <v>70</v>
      </c>
      <c r="L60" s="6"/>
      <c r="M60" s="11">
        <f>4883952*O58</f>
        <v>51623.50169875424</v>
      </c>
      <c r="N60" s="13"/>
    </row>
    <row r="61" spans="1:14" ht="12.75" customHeight="1">
      <c r="A61" s="15"/>
      <c r="B61" s="6"/>
      <c r="C61" s="15"/>
      <c r="D61" s="6"/>
      <c r="E61" s="9" t="s">
        <v>57</v>
      </c>
      <c r="F61" s="17"/>
      <c r="G61" s="11"/>
      <c r="H61" s="16" t="s">
        <v>68</v>
      </c>
      <c r="I61" s="9" t="s">
        <v>86</v>
      </c>
      <c r="J61" s="10" t="s">
        <v>74</v>
      </c>
      <c r="K61" s="17" t="s">
        <v>71</v>
      </c>
      <c r="L61" s="6"/>
      <c r="M61" s="11">
        <f>2334548*O58</f>
        <v>24676.234050585124</v>
      </c>
      <c r="N61" s="13"/>
    </row>
    <row r="62" spans="1:14" ht="12.75" customHeight="1" thickBot="1">
      <c r="A62" s="15"/>
      <c r="B62" s="6"/>
      <c r="C62" s="15"/>
      <c r="D62" s="6"/>
      <c r="E62" s="9"/>
      <c r="F62" s="17"/>
      <c r="G62" s="11"/>
      <c r="H62" s="16"/>
      <c r="I62" s="9"/>
      <c r="J62" s="10"/>
      <c r="K62" s="17"/>
      <c r="L62" s="6"/>
      <c r="M62" s="37"/>
      <c r="N62" s="36"/>
    </row>
    <row r="63" spans="1:14" ht="13.5" thickBot="1">
      <c r="A63" s="65" t="s">
        <v>16</v>
      </c>
      <c r="B63" s="66"/>
      <c r="C63" s="66"/>
      <c r="D63" s="66"/>
      <c r="E63" s="66"/>
      <c r="F63" s="66"/>
      <c r="G63" s="66"/>
      <c r="H63" s="66"/>
      <c r="I63" s="66"/>
      <c r="J63" s="66"/>
      <c r="K63" s="67"/>
      <c r="L63" s="2">
        <f>SUM(L8:L62)</f>
        <v>0</v>
      </c>
      <c r="M63" s="2">
        <f>SUM(M8:M62)</f>
        <v>17218500.00000001</v>
      </c>
      <c r="N63" s="2">
        <f>SUM(N8:N62)</f>
        <v>0</v>
      </c>
    </row>
    <row r="64" ht="12.75">
      <c r="L64" s="3"/>
    </row>
    <row r="65" spans="1:10" ht="12.75">
      <c r="A65" s="62" t="s">
        <v>25</v>
      </c>
      <c r="B65" s="62"/>
      <c r="C65" s="62"/>
      <c r="D65" s="62"/>
      <c r="E65" s="62"/>
      <c r="F65" s="62"/>
      <c r="G65" s="62"/>
      <c r="H65" s="62"/>
      <c r="I65" s="62"/>
      <c r="J65" s="62"/>
    </row>
    <row r="67" spans="1:13" ht="12.75">
      <c r="A67" s="62" t="s">
        <v>17</v>
      </c>
      <c r="B67" s="62"/>
      <c r="C67" s="5"/>
      <c r="D67" s="5"/>
      <c r="E67" s="64">
        <f>L5</f>
        <v>17218500</v>
      </c>
      <c r="F67" s="64"/>
      <c r="H67" s="62" t="s">
        <v>21</v>
      </c>
      <c r="I67" s="62"/>
      <c r="J67" s="5"/>
      <c r="K67" s="5"/>
      <c r="L67" s="63">
        <f>L63+M63+N63</f>
        <v>17218500.00000001</v>
      </c>
      <c r="M67" s="63"/>
    </row>
    <row r="68" spans="1:13" ht="12.75">
      <c r="A68" s="62" t="s">
        <v>18</v>
      </c>
      <c r="B68" s="62"/>
      <c r="C68" s="64">
        <f>M63</f>
        <v>17218500.00000001</v>
      </c>
      <c r="D68" s="64"/>
      <c r="E68" s="5"/>
      <c r="F68" s="5"/>
      <c r="H68" s="62" t="s">
        <v>22</v>
      </c>
      <c r="I68" s="62"/>
      <c r="J68" s="63">
        <f>N63</f>
        <v>0</v>
      </c>
      <c r="K68" s="63"/>
      <c r="L68" s="5"/>
      <c r="M68" s="5"/>
    </row>
    <row r="69" spans="1:13" ht="12.75">
      <c r="A69" s="62" t="s">
        <v>19</v>
      </c>
      <c r="B69" s="62"/>
      <c r="C69" s="63">
        <f>E67-C68</f>
        <v>0</v>
      </c>
      <c r="D69" s="63"/>
      <c r="E69" s="5"/>
      <c r="F69" s="5"/>
      <c r="H69" s="62" t="s">
        <v>23</v>
      </c>
      <c r="I69" s="62"/>
      <c r="J69" s="63">
        <f>L63+M63</f>
        <v>17218500.00000001</v>
      </c>
      <c r="K69" s="63"/>
      <c r="L69" s="5"/>
      <c r="M69" s="5"/>
    </row>
    <row r="70" spans="3:13" ht="12.75">
      <c r="C70" s="5"/>
      <c r="D70" s="5"/>
      <c r="E70" s="5"/>
      <c r="F70" s="5"/>
      <c r="J70" s="5"/>
      <c r="K70" s="5"/>
      <c r="L70" s="5"/>
      <c r="M70" s="5"/>
    </row>
    <row r="71" spans="1:13" ht="12.75">
      <c r="A71" s="62" t="s">
        <v>20</v>
      </c>
      <c r="B71" s="62"/>
      <c r="C71" s="63">
        <f>SUM(C67:D69)</f>
        <v>17218500.00000001</v>
      </c>
      <c r="D71" s="63"/>
      <c r="E71" s="63">
        <f>SUM(E67:F69)</f>
        <v>17218500</v>
      </c>
      <c r="F71" s="63"/>
      <c r="H71" s="62" t="s">
        <v>20</v>
      </c>
      <c r="I71" s="62"/>
      <c r="J71" s="63">
        <f>SUM(J67:K69)</f>
        <v>17218500.00000001</v>
      </c>
      <c r="K71" s="63"/>
      <c r="L71" s="63">
        <f>SUM(L67:M69)</f>
        <v>17218500.00000001</v>
      </c>
      <c r="M71" s="63"/>
    </row>
    <row r="74" spans="1:4" ht="13.5" thickBot="1">
      <c r="A74" s="18"/>
      <c r="B74" s="18"/>
      <c r="C74" s="18"/>
      <c r="D74" s="18"/>
    </row>
  </sheetData>
  <sheetProtection/>
  <mergeCells count="38">
    <mergeCell ref="A1:K1"/>
    <mergeCell ref="L1:N1"/>
    <mergeCell ref="A2:N2"/>
    <mergeCell ref="A3:N3"/>
    <mergeCell ref="A5:K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A63:K63"/>
    <mergeCell ref="A65:J65"/>
    <mergeCell ref="A67:B67"/>
    <mergeCell ref="E67:F67"/>
    <mergeCell ref="H67:I67"/>
    <mergeCell ref="L67:M67"/>
    <mergeCell ref="A68:B68"/>
    <mergeCell ref="C68:D68"/>
    <mergeCell ref="H68:I68"/>
    <mergeCell ref="J68:K68"/>
    <mergeCell ref="A69:B69"/>
    <mergeCell ref="C69:D69"/>
    <mergeCell ref="H69:I69"/>
    <mergeCell ref="J69:K69"/>
    <mergeCell ref="A71:B71"/>
    <mergeCell ref="C71:D71"/>
    <mergeCell ref="E71:F71"/>
    <mergeCell ref="H71:I71"/>
    <mergeCell ref="J71:K71"/>
    <mergeCell ref="L71:M71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31">
      <selection activeCell="A29" sqref="A29:IV29"/>
    </sheetView>
  </sheetViews>
  <sheetFormatPr defaultColWidth="11.421875" defaultRowHeight="12.75"/>
  <cols>
    <col min="1" max="2" width="9.7109375" style="4" customWidth="1"/>
    <col min="3" max="3" width="7.8515625" style="4" customWidth="1"/>
    <col min="4" max="4" width="4.7109375" style="4" customWidth="1"/>
    <col min="5" max="5" width="8.7109375" style="4" customWidth="1"/>
    <col min="6" max="6" width="3.8515625" style="4" customWidth="1"/>
    <col min="7" max="7" width="11.421875" style="4" customWidth="1"/>
    <col min="8" max="8" width="16.7109375" style="4" customWidth="1"/>
    <col min="9" max="9" width="5.7109375" style="4" customWidth="1"/>
    <col min="10" max="10" width="11.7109375" style="4" customWidth="1"/>
    <col min="11" max="11" width="23.7109375" style="4" customWidth="1"/>
    <col min="12" max="12" width="2.140625" style="4" customWidth="1"/>
    <col min="13" max="13" width="14.7109375" style="4" customWidth="1"/>
    <col min="14" max="14" width="4.00390625" style="4" customWidth="1"/>
    <col min="15" max="15" width="12.57421875" style="4" bestFit="1" customWidth="1"/>
    <col min="16" max="16" width="11.57421875" style="4" bestFit="1" customWidth="1"/>
    <col min="17" max="17" width="15.421875" style="5" bestFit="1" customWidth="1"/>
    <col min="18" max="16384" width="11.421875" style="4" customWidth="1"/>
  </cols>
  <sheetData>
    <row r="1" spans="1:14" ht="12.75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 t="s">
        <v>39</v>
      </c>
      <c r="M1" s="75"/>
      <c r="N1" s="75"/>
    </row>
    <row r="2" spans="1:14" ht="12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52.5" customHeight="1">
      <c r="A3" s="76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5" spans="1:14" ht="13.5" thickBot="1">
      <c r="A5" s="77" t="s">
        <v>24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>
        <v>17629500</v>
      </c>
      <c r="M5" s="78"/>
      <c r="N5" s="78"/>
    </row>
    <row r="6" spans="1:14" ht="13.5" thickBot="1">
      <c r="A6" s="68" t="s">
        <v>1</v>
      </c>
      <c r="B6" s="68" t="s">
        <v>2</v>
      </c>
      <c r="C6" s="68" t="s">
        <v>3</v>
      </c>
      <c r="D6" s="68" t="s">
        <v>4</v>
      </c>
      <c r="E6" s="68" t="s">
        <v>5</v>
      </c>
      <c r="F6" s="68" t="s">
        <v>6</v>
      </c>
      <c r="G6" s="68" t="s">
        <v>7</v>
      </c>
      <c r="H6" s="68" t="s">
        <v>8</v>
      </c>
      <c r="I6" s="68" t="s">
        <v>9</v>
      </c>
      <c r="J6" s="68" t="s">
        <v>10</v>
      </c>
      <c r="K6" s="68" t="s">
        <v>11</v>
      </c>
      <c r="L6" s="70" t="s">
        <v>12</v>
      </c>
      <c r="M6" s="71"/>
      <c r="N6" s="72"/>
    </row>
    <row r="7" spans="1:14" ht="38.25" customHeight="1" thickBo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1" t="s">
        <v>13</v>
      </c>
      <c r="M7" s="1" t="s">
        <v>14</v>
      </c>
      <c r="N7" s="1" t="s">
        <v>15</v>
      </c>
    </row>
    <row r="8" spans="1:15" ht="40.5" customHeight="1" thickBot="1">
      <c r="A8" s="22">
        <v>42251</v>
      </c>
      <c r="B8" s="8">
        <v>8</v>
      </c>
      <c r="C8" s="22"/>
      <c r="D8" s="8"/>
      <c r="E8" s="7"/>
      <c r="F8" s="8" t="s">
        <v>75</v>
      </c>
      <c r="G8" s="23">
        <v>12698031.710079275</v>
      </c>
      <c r="H8" s="8" t="s">
        <v>48</v>
      </c>
      <c r="I8" s="12" t="s">
        <v>49</v>
      </c>
      <c r="J8" s="8" t="s">
        <v>50</v>
      </c>
      <c r="K8" s="8" t="s">
        <v>47</v>
      </c>
      <c r="L8" s="24"/>
      <c r="M8" s="24">
        <f>4000000*O8</f>
        <v>2881087.202718007</v>
      </c>
      <c r="N8" s="13"/>
      <c r="O8" s="4">
        <f>G8/L5</f>
        <v>0.7202718006795017</v>
      </c>
    </row>
    <row r="9" spans="1:14" ht="12" customHeight="1" thickBot="1">
      <c r="A9" s="22"/>
      <c r="B9" s="8"/>
      <c r="C9" s="22"/>
      <c r="D9" s="8"/>
      <c r="E9" s="7"/>
      <c r="F9" s="8"/>
      <c r="G9" s="23"/>
      <c r="H9" s="8"/>
      <c r="I9" s="12"/>
      <c r="J9" s="8"/>
      <c r="K9" s="8"/>
      <c r="L9" s="24"/>
      <c r="M9" s="24"/>
      <c r="N9" s="13"/>
    </row>
    <row r="10" spans="1:15" ht="36.75" customHeight="1" thickBot="1">
      <c r="A10" s="22"/>
      <c r="B10" s="8"/>
      <c r="C10" s="22"/>
      <c r="D10" s="8"/>
      <c r="E10" s="7"/>
      <c r="F10" s="8" t="s">
        <v>76</v>
      </c>
      <c r="G10" s="23">
        <v>186344.28086070213</v>
      </c>
      <c r="H10" s="8" t="s">
        <v>48</v>
      </c>
      <c r="I10" s="12" t="s">
        <v>49</v>
      </c>
      <c r="J10" s="8" t="s">
        <v>50</v>
      </c>
      <c r="K10" s="8" t="s">
        <v>47</v>
      </c>
      <c r="L10" s="24"/>
      <c r="M10" s="24">
        <f>4000000*O10</f>
        <v>42280.10570026425</v>
      </c>
      <c r="N10" s="13"/>
      <c r="O10" s="4">
        <f>G10/L5</f>
        <v>0.010570026425066062</v>
      </c>
    </row>
    <row r="11" spans="1:14" ht="12" customHeight="1" thickBot="1">
      <c r="A11" s="22"/>
      <c r="B11" s="8"/>
      <c r="C11" s="22"/>
      <c r="D11" s="8"/>
      <c r="E11" s="7"/>
      <c r="F11" s="8"/>
      <c r="G11" s="23"/>
      <c r="H11" s="8"/>
      <c r="I11" s="12"/>
      <c r="J11" s="8"/>
      <c r="K11" s="8"/>
      <c r="L11" s="24"/>
      <c r="M11" s="24"/>
      <c r="N11" s="13"/>
    </row>
    <row r="12" spans="1:15" ht="39" customHeight="1" thickBot="1">
      <c r="A12" s="22"/>
      <c r="B12" s="8"/>
      <c r="C12" s="22"/>
      <c r="D12" s="8"/>
      <c r="E12" s="7"/>
      <c r="F12" s="8" t="s">
        <v>77</v>
      </c>
      <c r="G12" s="23">
        <v>425929.784824462</v>
      </c>
      <c r="H12" s="8" t="s">
        <v>48</v>
      </c>
      <c r="I12" s="12" t="s">
        <v>49</v>
      </c>
      <c r="J12" s="8" t="s">
        <v>50</v>
      </c>
      <c r="K12" s="8" t="s">
        <v>47</v>
      </c>
      <c r="L12" s="24"/>
      <c r="M12" s="24">
        <f>4000000*O12</f>
        <v>96640.241600604</v>
      </c>
      <c r="N12" s="13"/>
      <c r="O12" s="4">
        <f>G12/L5</f>
        <v>0.024160060400151</v>
      </c>
    </row>
    <row r="13" spans="1:14" ht="12" customHeight="1" thickBot="1">
      <c r="A13" s="22"/>
      <c r="B13" s="8"/>
      <c r="C13" s="22"/>
      <c r="D13" s="8"/>
      <c r="E13" s="7"/>
      <c r="F13" s="8"/>
      <c r="G13" s="23"/>
      <c r="H13" s="8"/>
      <c r="I13" s="12"/>
      <c r="J13" s="8"/>
      <c r="K13" s="8"/>
      <c r="L13" s="24"/>
      <c r="M13" s="24"/>
      <c r="N13" s="13"/>
    </row>
    <row r="14" spans="1:15" ht="39" customHeight="1" thickBot="1">
      <c r="A14" s="22"/>
      <c r="B14" s="8"/>
      <c r="C14" s="22"/>
      <c r="D14" s="8"/>
      <c r="E14" s="7"/>
      <c r="F14" s="8" t="s">
        <v>78</v>
      </c>
      <c r="G14" s="23">
        <v>266206.1155152888</v>
      </c>
      <c r="H14" s="8" t="s">
        <v>48</v>
      </c>
      <c r="I14" s="12" t="s">
        <v>49</v>
      </c>
      <c r="J14" s="8" t="s">
        <v>50</v>
      </c>
      <c r="K14" s="8" t="s">
        <v>47</v>
      </c>
      <c r="L14" s="24"/>
      <c r="M14" s="24">
        <f>4000000*O14</f>
        <v>60400.1510003775</v>
      </c>
      <c r="N14" s="13"/>
      <c r="O14" s="4">
        <f>G14/L5</f>
        <v>0.015100037750094374</v>
      </c>
    </row>
    <row r="15" spans="1:14" ht="12" customHeight="1" thickBot="1">
      <c r="A15" s="22"/>
      <c r="B15" s="8"/>
      <c r="C15" s="22"/>
      <c r="D15" s="8"/>
      <c r="E15" s="7"/>
      <c r="F15" s="8"/>
      <c r="G15" s="23"/>
      <c r="H15" s="8"/>
      <c r="I15" s="12"/>
      <c r="J15" s="8"/>
      <c r="K15" s="8"/>
      <c r="L15" s="24"/>
      <c r="M15" s="24"/>
      <c r="N15" s="13"/>
    </row>
    <row r="16" spans="1:15" ht="39" customHeight="1" thickBot="1">
      <c r="A16" s="22"/>
      <c r="B16" s="8"/>
      <c r="C16" s="22"/>
      <c r="D16" s="8"/>
      <c r="E16" s="7"/>
      <c r="F16" s="8" t="s">
        <v>79</v>
      </c>
      <c r="G16" s="23">
        <v>266206.1155152888</v>
      </c>
      <c r="H16" s="8" t="s">
        <v>48</v>
      </c>
      <c r="I16" s="12" t="s">
        <v>49</v>
      </c>
      <c r="J16" s="8" t="s">
        <v>50</v>
      </c>
      <c r="K16" s="8" t="s">
        <v>47</v>
      </c>
      <c r="L16" s="24"/>
      <c r="M16" s="24">
        <f>4000000*O16</f>
        <v>60400.1510003775</v>
      </c>
      <c r="N16" s="13"/>
      <c r="O16" s="4">
        <f>G16/L5</f>
        <v>0.015100037750094374</v>
      </c>
    </row>
    <row r="17" spans="1:14" ht="12" customHeight="1" thickBot="1">
      <c r="A17" s="22"/>
      <c r="B17" s="8"/>
      <c r="C17" s="22"/>
      <c r="D17" s="8"/>
      <c r="E17" s="7"/>
      <c r="F17" s="8"/>
      <c r="G17" s="23"/>
      <c r="H17" s="8"/>
      <c r="I17" s="12"/>
      <c r="J17" s="8"/>
      <c r="K17" s="8"/>
      <c r="L17" s="24"/>
      <c r="M17" s="24"/>
      <c r="N17" s="13"/>
    </row>
    <row r="18" spans="1:15" ht="39" customHeight="1" thickBot="1">
      <c r="A18" s="22"/>
      <c r="B18" s="8"/>
      <c r="C18" s="22"/>
      <c r="D18" s="8"/>
      <c r="E18" s="7"/>
      <c r="F18" s="8" t="s">
        <v>80</v>
      </c>
      <c r="G18" s="23">
        <v>425929.784824462</v>
      </c>
      <c r="H18" s="8" t="s">
        <v>48</v>
      </c>
      <c r="I18" s="12" t="s">
        <v>49</v>
      </c>
      <c r="J18" s="8" t="s">
        <v>50</v>
      </c>
      <c r="K18" s="8" t="s">
        <v>47</v>
      </c>
      <c r="L18" s="24"/>
      <c r="M18" s="24">
        <f>4000000*O18</f>
        <v>96640.241600604</v>
      </c>
      <c r="N18" s="13"/>
      <c r="O18" s="4">
        <f>G18/L5</f>
        <v>0.024160060400151</v>
      </c>
    </row>
    <row r="19" spans="1:14" ht="12" customHeight="1" thickBot="1">
      <c r="A19" s="22"/>
      <c r="B19" s="8"/>
      <c r="C19" s="22"/>
      <c r="D19" s="8"/>
      <c r="E19" s="7"/>
      <c r="F19" s="8"/>
      <c r="G19" s="23"/>
      <c r="H19" s="8"/>
      <c r="I19" s="12"/>
      <c r="J19" s="8"/>
      <c r="K19" s="8"/>
      <c r="L19" s="24"/>
      <c r="M19" s="24"/>
      <c r="N19" s="13"/>
    </row>
    <row r="20" spans="1:15" ht="39" customHeight="1" thickBot="1">
      <c r="A20" s="22"/>
      <c r="B20" s="8"/>
      <c r="C20" s="22"/>
      <c r="D20" s="8"/>
      <c r="E20" s="7"/>
      <c r="F20" s="8" t="s">
        <v>81</v>
      </c>
      <c r="G20" s="23">
        <v>452550.39637599094</v>
      </c>
      <c r="H20" s="8" t="s">
        <v>48</v>
      </c>
      <c r="I20" s="12" t="s">
        <v>49</v>
      </c>
      <c r="J20" s="8" t="s">
        <v>50</v>
      </c>
      <c r="K20" s="8" t="s">
        <v>47</v>
      </c>
      <c r="L20" s="24"/>
      <c r="M20" s="24">
        <f>4000000*O20</f>
        <v>102680.25670064175</v>
      </c>
      <c r="N20" s="13"/>
      <c r="O20" s="4">
        <f>G20/L5</f>
        <v>0.025670064175160438</v>
      </c>
    </row>
    <row r="21" spans="1:14" ht="12" customHeight="1" thickBot="1">
      <c r="A21" s="22"/>
      <c r="B21" s="8"/>
      <c r="C21" s="22"/>
      <c r="D21" s="8"/>
      <c r="E21" s="7"/>
      <c r="F21" s="8"/>
      <c r="G21" s="23"/>
      <c r="H21" s="8"/>
      <c r="I21" s="12"/>
      <c r="J21" s="8"/>
      <c r="K21" s="8"/>
      <c r="L21" s="24"/>
      <c r="M21" s="24"/>
      <c r="N21" s="13"/>
    </row>
    <row r="22" spans="1:15" ht="39" customHeight="1" thickBot="1">
      <c r="A22" s="22"/>
      <c r="B22" s="8"/>
      <c r="C22" s="22"/>
      <c r="D22" s="8"/>
      <c r="E22" s="7"/>
      <c r="F22" s="8" t="s">
        <v>82</v>
      </c>
      <c r="G22" s="23">
        <v>1468229.1140343235</v>
      </c>
      <c r="H22" s="8" t="s">
        <v>48</v>
      </c>
      <c r="I22" s="12" t="s">
        <v>49</v>
      </c>
      <c r="J22" s="8" t="s">
        <v>50</v>
      </c>
      <c r="K22" s="8" t="s">
        <v>47</v>
      </c>
      <c r="L22" s="24"/>
      <c r="M22" s="24">
        <f>4000000*O22</f>
        <v>333130.0635943897</v>
      </c>
      <c r="N22" s="13"/>
      <c r="O22" s="4">
        <f>G22/L5</f>
        <v>0.08328251589859743</v>
      </c>
    </row>
    <row r="23" spans="1:14" ht="12" customHeight="1" thickBot="1">
      <c r="A23" s="22"/>
      <c r="B23" s="8"/>
      <c r="C23" s="22"/>
      <c r="D23" s="8"/>
      <c r="E23" s="7"/>
      <c r="F23" s="8"/>
      <c r="G23" s="23"/>
      <c r="H23" s="8"/>
      <c r="I23" s="12"/>
      <c r="J23" s="8"/>
      <c r="K23" s="8"/>
      <c r="L23" s="24"/>
      <c r="M23" s="24"/>
      <c r="N23" s="13"/>
    </row>
    <row r="24" spans="1:15" ht="39" customHeight="1" thickBot="1">
      <c r="A24" s="22"/>
      <c r="B24" s="8"/>
      <c r="C24" s="22"/>
      <c r="D24" s="8"/>
      <c r="E24" s="7"/>
      <c r="F24" s="8" t="s">
        <v>83</v>
      </c>
      <c r="G24" s="23">
        <v>266206.1155152888</v>
      </c>
      <c r="H24" s="8" t="s">
        <v>48</v>
      </c>
      <c r="I24" s="12" t="s">
        <v>49</v>
      </c>
      <c r="J24" s="8" t="s">
        <v>50</v>
      </c>
      <c r="K24" s="8" t="s">
        <v>47</v>
      </c>
      <c r="L24" s="24"/>
      <c r="M24" s="24">
        <f>4000000*O24</f>
        <v>60400.1510003775</v>
      </c>
      <c r="N24" s="13"/>
      <c r="O24" s="4">
        <f>G24/L5</f>
        <v>0.015100037750094374</v>
      </c>
    </row>
    <row r="25" spans="1:14" ht="12" customHeight="1" thickBot="1">
      <c r="A25" s="22"/>
      <c r="B25" s="8"/>
      <c r="C25" s="22"/>
      <c r="D25" s="8"/>
      <c r="E25" s="7"/>
      <c r="F25" s="8"/>
      <c r="G25" s="23"/>
      <c r="H25" s="8"/>
      <c r="I25" s="12"/>
      <c r="J25" s="8"/>
      <c r="K25" s="8"/>
      <c r="L25" s="24"/>
      <c r="M25" s="24"/>
      <c r="N25" s="13"/>
    </row>
    <row r="26" spans="1:15" ht="39" customHeight="1" thickBot="1">
      <c r="A26" s="22"/>
      <c r="B26" s="8"/>
      <c r="C26" s="22"/>
      <c r="D26" s="8"/>
      <c r="E26" s="7"/>
      <c r="F26" s="8" t="s">
        <v>84</v>
      </c>
      <c r="G26" s="23">
        <v>987522.3015942154</v>
      </c>
      <c r="H26" s="8" t="s">
        <v>48</v>
      </c>
      <c r="I26" s="12" t="s">
        <v>49</v>
      </c>
      <c r="J26" s="8" t="s">
        <v>50</v>
      </c>
      <c r="K26" s="8" t="s">
        <v>47</v>
      </c>
      <c r="L26" s="24"/>
      <c r="M26" s="24">
        <f>4000000*O26</f>
        <v>224061.32938409268</v>
      </c>
      <c r="N26" s="13"/>
      <c r="O26" s="4">
        <f>G26/L5</f>
        <v>0.05601533234602317</v>
      </c>
    </row>
    <row r="27" spans="1:14" ht="12" customHeight="1" thickBot="1">
      <c r="A27" s="22"/>
      <c r="B27" s="8"/>
      <c r="C27" s="22"/>
      <c r="D27" s="8"/>
      <c r="E27" s="7"/>
      <c r="F27" s="8"/>
      <c r="G27" s="23"/>
      <c r="H27" s="8"/>
      <c r="I27" s="12"/>
      <c r="J27" s="8"/>
      <c r="K27" s="8"/>
      <c r="L27" s="24"/>
      <c r="M27" s="24"/>
      <c r="N27" s="13"/>
    </row>
    <row r="28" spans="1:15" ht="39" customHeight="1" thickBot="1">
      <c r="A28" s="22"/>
      <c r="B28" s="8"/>
      <c r="C28" s="22"/>
      <c r="D28" s="8"/>
      <c r="E28" s="7"/>
      <c r="F28" s="8" t="s">
        <v>85</v>
      </c>
      <c r="G28" s="23">
        <v>186344.28086070213</v>
      </c>
      <c r="H28" s="8" t="s">
        <v>48</v>
      </c>
      <c r="I28" s="12" t="s">
        <v>49</v>
      </c>
      <c r="J28" s="8" t="s">
        <v>50</v>
      </c>
      <c r="K28" s="8" t="s">
        <v>47</v>
      </c>
      <c r="L28" s="24"/>
      <c r="M28" s="24">
        <f>4000000*O28</f>
        <v>42280.10570026425</v>
      </c>
      <c r="N28" s="13"/>
      <c r="O28" s="4">
        <f>G28/L5</f>
        <v>0.010570026425066062</v>
      </c>
    </row>
    <row r="29" spans="1:14" ht="15.75" customHeight="1" thickBot="1">
      <c r="A29" s="22"/>
      <c r="B29" s="8"/>
      <c r="C29" s="22"/>
      <c r="D29" s="8"/>
      <c r="E29" s="7"/>
      <c r="F29" s="8"/>
      <c r="G29" s="23"/>
      <c r="H29" s="8"/>
      <c r="I29" s="12"/>
      <c r="J29" s="8"/>
      <c r="K29" s="8"/>
      <c r="L29" s="24"/>
      <c r="M29" s="24"/>
      <c r="N29" s="13"/>
    </row>
    <row r="30" spans="1:14" ht="15.75" customHeight="1" thickBot="1">
      <c r="A30" s="65" t="s">
        <v>16</v>
      </c>
      <c r="B30" s="66"/>
      <c r="C30" s="66"/>
      <c r="D30" s="66"/>
      <c r="E30" s="66"/>
      <c r="F30" s="66"/>
      <c r="G30" s="66"/>
      <c r="H30" s="66"/>
      <c r="I30" s="66"/>
      <c r="J30" s="66"/>
      <c r="K30" s="67"/>
      <c r="L30" s="2">
        <f>SUM(L8:L29)</f>
        <v>0</v>
      </c>
      <c r="M30" s="2">
        <f>SUM(M8:M29)</f>
        <v>4000000.0000000005</v>
      </c>
      <c r="N30" s="2">
        <f>SUM(N8:N29)</f>
        <v>0</v>
      </c>
    </row>
    <row r="31" ht="12.75">
      <c r="L31" s="3"/>
    </row>
    <row r="32" spans="1:10" ht="12.75">
      <c r="A32" s="62" t="s">
        <v>25</v>
      </c>
      <c r="B32" s="62"/>
      <c r="C32" s="62"/>
      <c r="D32" s="62"/>
      <c r="E32" s="62"/>
      <c r="F32" s="62"/>
      <c r="G32" s="62"/>
      <c r="H32" s="62"/>
      <c r="I32" s="62"/>
      <c r="J32" s="62"/>
    </row>
    <row r="34" spans="1:13" ht="25.5" customHeight="1">
      <c r="A34" s="62" t="s">
        <v>17</v>
      </c>
      <c r="B34" s="62"/>
      <c r="C34" s="5"/>
      <c r="D34" s="5"/>
      <c r="E34" s="64">
        <f>L5</f>
        <v>17629500</v>
      </c>
      <c r="F34" s="64"/>
      <c r="H34" s="62" t="s">
        <v>21</v>
      </c>
      <c r="I34" s="62"/>
      <c r="J34" s="5"/>
      <c r="K34" s="5"/>
      <c r="L34" s="63">
        <f>L30+M30+N30</f>
        <v>4000000.0000000005</v>
      </c>
      <c r="M34" s="63"/>
    </row>
    <row r="35" spans="1:13" ht="25.5" customHeight="1">
      <c r="A35" s="62" t="s">
        <v>18</v>
      </c>
      <c r="B35" s="62"/>
      <c r="C35" s="64">
        <f>M30</f>
        <v>4000000.0000000005</v>
      </c>
      <c r="D35" s="64"/>
      <c r="E35" s="5"/>
      <c r="F35" s="5"/>
      <c r="H35" s="62" t="s">
        <v>22</v>
      </c>
      <c r="I35" s="62"/>
      <c r="J35" s="63">
        <f>N30</f>
        <v>0</v>
      </c>
      <c r="K35" s="63"/>
      <c r="L35" s="5"/>
      <c r="M35" s="5"/>
    </row>
    <row r="36" spans="1:13" ht="39" customHeight="1">
      <c r="A36" s="62" t="s">
        <v>19</v>
      </c>
      <c r="B36" s="62"/>
      <c r="C36" s="63">
        <f>E34-C35</f>
        <v>13629500</v>
      </c>
      <c r="D36" s="63"/>
      <c r="E36" s="5"/>
      <c r="F36" s="5"/>
      <c r="H36" s="62" t="s">
        <v>23</v>
      </c>
      <c r="I36" s="62"/>
      <c r="J36" s="63">
        <f>L30+M30</f>
        <v>4000000.0000000005</v>
      </c>
      <c r="K36" s="63"/>
      <c r="L36" s="5"/>
      <c r="M36" s="5"/>
    </row>
    <row r="37" spans="3:13" ht="12.75">
      <c r="C37" s="5"/>
      <c r="D37" s="5"/>
      <c r="E37" s="5"/>
      <c r="F37" s="5"/>
      <c r="J37" s="5"/>
      <c r="K37" s="5"/>
      <c r="L37" s="5"/>
      <c r="M37" s="5"/>
    </row>
    <row r="38" spans="1:13" ht="12.75">
      <c r="A38" s="62" t="s">
        <v>20</v>
      </c>
      <c r="B38" s="62"/>
      <c r="C38" s="63">
        <f>SUM(C34:D36)</f>
        <v>17629500</v>
      </c>
      <c r="D38" s="63"/>
      <c r="E38" s="63">
        <f>SUM(E34:F36)</f>
        <v>17629500</v>
      </c>
      <c r="F38" s="63"/>
      <c r="H38" s="62" t="s">
        <v>20</v>
      </c>
      <c r="I38" s="62"/>
      <c r="J38" s="63">
        <f>SUM(J34:K36)</f>
        <v>4000000.0000000005</v>
      </c>
      <c r="K38" s="63"/>
      <c r="L38" s="63">
        <f>SUM(L34:M36)</f>
        <v>4000000.0000000005</v>
      </c>
      <c r="M38" s="63"/>
    </row>
    <row r="41" spans="1:4" ht="13.5" thickBot="1">
      <c r="A41" s="18"/>
      <c r="B41" s="18"/>
      <c r="C41" s="18"/>
      <c r="D41" s="18"/>
    </row>
  </sheetData>
  <sheetProtection/>
  <mergeCells count="38">
    <mergeCell ref="A38:B38"/>
    <mergeCell ref="C38:D38"/>
    <mergeCell ref="E38:F38"/>
    <mergeCell ref="H38:I38"/>
    <mergeCell ref="J38:K38"/>
    <mergeCell ref="L38:M38"/>
    <mergeCell ref="A35:B35"/>
    <mergeCell ref="C35:D35"/>
    <mergeCell ref="H35:I35"/>
    <mergeCell ref="J35:K35"/>
    <mergeCell ref="A36:B36"/>
    <mergeCell ref="C36:D36"/>
    <mergeCell ref="H36:I36"/>
    <mergeCell ref="J36:K36"/>
    <mergeCell ref="A30:K30"/>
    <mergeCell ref="A32:J32"/>
    <mergeCell ref="A34:B34"/>
    <mergeCell ref="E34:F34"/>
    <mergeCell ref="H34:I34"/>
    <mergeCell ref="L34:M34"/>
    <mergeCell ref="G6:G7"/>
    <mergeCell ref="H6:H7"/>
    <mergeCell ref="I6:I7"/>
    <mergeCell ref="J6:J7"/>
    <mergeCell ref="K6:K7"/>
    <mergeCell ref="L6:N6"/>
    <mergeCell ref="A6:A7"/>
    <mergeCell ref="B6:B7"/>
    <mergeCell ref="C6:C7"/>
    <mergeCell ref="D6:D7"/>
    <mergeCell ref="E6:E7"/>
    <mergeCell ref="F6:F7"/>
    <mergeCell ref="A1:K1"/>
    <mergeCell ref="L1:N1"/>
    <mergeCell ref="A2:N2"/>
    <mergeCell ref="A3:N3"/>
    <mergeCell ref="A5:K5"/>
    <mergeCell ref="L5:N5"/>
  </mergeCells>
  <printOptions/>
  <pageMargins left="0.3937007874015748" right="0.3937007874015748" top="0.7874015748031497" bottom="0.7874015748031497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Antonio Nariño</cp:lastModifiedBy>
  <cp:lastPrinted>2015-10-02T23:47:23Z</cp:lastPrinted>
  <dcterms:created xsi:type="dcterms:W3CDTF">2009-01-01T16:41:42Z</dcterms:created>
  <dcterms:modified xsi:type="dcterms:W3CDTF">2019-03-20T15:59:36Z</dcterms:modified>
  <cp:category/>
  <cp:version/>
  <cp:contentType/>
  <cp:contentStatus/>
</cp:coreProperties>
</file>